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DAN\Documents\Year Reviews\"/>
    </mc:Choice>
  </mc:AlternateContent>
  <xr:revisionPtr revIDLastSave="0" documentId="13_ncr:1_{45440FCA-27D1-4457-9FF1-53576429E6A5}" xr6:coauthVersionLast="47" xr6:coauthVersionMax="47" xr10:uidLastSave="{00000000-0000-0000-0000-000000000000}"/>
  <bookViews>
    <workbookView xWindow="-135" yWindow="-18120" windowWidth="29040" windowHeight="17640" activeTab="1" xr2:uid="{00000000-000D-0000-FFFF-FFFF00000000}"/>
  </bookViews>
  <sheets>
    <sheet name="Analysis" sheetId="2" r:id="rId1"/>
    <sheet name="List" sheetId="1" r:id="rId2"/>
  </sheets>
  <definedNames>
    <definedName name="tdTitle" localSheetId="1">List!#REF!</definedName>
  </definedNames>
  <calcPr calcId="19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T8" i="1" s="1"/>
  <c r="O43" i="1"/>
  <c r="T43" i="1" s="1"/>
  <c r="O7" i="1"/>
  <c r="T7" i="1" s="1"/>
  <c r="O26" i="1"/>
  <c r="T26" i="1" s="1"/>
  <c r="O333" i="1"/>
  <c r="U333" i="1" s="1"/>
  <c r="O24" i="1"/>
  <c r="T24" i="1" s="1"/>
  <c r="O23" i="1"/>
  <c r="T23" i="1" s="1"/>
  <c r="O22" i="1"/>
  <c r="P22" i="1" s="1"/>
  <c r="O21" i="1"/>
  <c r="O20" i="1"/>
  <c r="O19" i="1"/>
  <c r="O18" i="1"/>
  <c r="T18" i="1" s="1"/>
  <c r="O17" i="1"/>
  <c r="T17" i="1" s="1"/>
  <c r="O16" i="1"/>
  <c r="T16" i="1" s="1"/>
  <c r="O14" i="1"/>
  <c r="T14" i="1" s="1"/>
  <c r="O13" i="1"/>
  <c r="P13" i="1" s="1"/>
  <c r="O12" i="1"/>
  <c r="O11" i="1"/>
  <c r="O10" i="1"/>
  <c r="O9" i="1"/>
  <c r="T9" i="1" s="1"/>
  <c r="O6" i="1"/>
  <c r="T6" i="1" s="1"/>
  <c r="O5" i="1"/>
  <c r="T5" i="1" s="1"/>
  <c r="O4" i="1"/>
  <c r="T4" i="1" s="1"/>
  <c r="O3" i="1"/>
  <c r="P3" i="1" s="1"/>
  <c r="O2" i="1"/>
  <c r="U2" i="1" s="1"/>
  <c r="O25" i="1"/>
  <c r="O15" i="1"/>
  <c r="P15" i="1" s="1"/>
  <c r="Q15" i="1" s="1"/>
  <c r="F27" i="1"/>
  <c r="O27" i="1"/>
  <c r="O28" i="1"/>
  <c r="T28" i="1" s="1"/>
  <c r="O29" i="1"/>
  <c r="T29" i="1" s="1"/>
  <c r="O51" i="1"/>
  <c r="T51" i="1" s="1"/>
  <c r="O50" i="1"/>
  <c r="T50" i="1" s="1"/>
  <c r="O49" i="1"/>
  <c r="T49" i="1" s="1"/>
  <c r="O48" i="1"/>
  <c r="T48" i="1" s="1"/>
  <c r="O47" i="1"/>
  <c r="T47" i="1" s="1"/>
  <c r="O46" i="1"/>
  <c r="T46" i="1" s="1"/>
  <c r="O45" i="1"/>
  <c r="T45" i="1" s="1"/>
  <c r="O44" i="1"/>
  <c r="T44" i="1" s="1"/>
  <c r="O42" i="1"/>
  <c r="T42" i="1" s="1"/>
  <c r="O41" i="1"/>
  <c r="T41" i="1" s="1"/>
  <c r="O40" i="1"/>
  <c r="T40" i="1" s="1"/>
  <c r="O39" i="1"/>
  <c r="T39" i="1" s="1"/>
  <c r="O38" i="1"/>
  <c r="T38" i="1" s="1"/>
  <c r="O37" i="1"/>
  <c r="T37" i="1" s="1"/>
  <c r="O36" i="1"/>
  <c r="T36" i="1" s="1"/>
  <c r="O35" i="1"/>
  <c r="T35" i="1" s="1"/>
  <c r="O34" i="1"/>
  <c r="O33" i="1"/>
  <c r="T33" i="1" s="1"/>
  <c r="O32" i="1"/>
  <c r="O31" i="1"/>
  <c r="O30" i="1"/>
  <c r="O52" i="1"/>
  <c r="T52" i="1" s="1"/>
  <c r="O53" i="1"/>
  <c r="T53" i="1" s="1"/>
  <c r="O55" i="1"/>
  <c r="O57" i="1"/>
  <c r="T57" i="1" s="1"/>
  <c r="O58" i="1"/>
  <c r="O59" i="1"/>
  <c r="O60" i="1"/>
  <c r="T60" i="1" s="1"/>
  <c r="O61" i="1"/>
  <c r="T61" i="1" s="1"/>
  <c r="O62" i="1"/>
  <c r="T62" i="1" s="1"/>
  <c r="O65" i="1"/>
  <c r="T65" i="1" s="1"/>
  <c r="O64" i="1"/>
  <c r="O66" i="1"/>
  <c r="T66" i="1" s="1"/>
  <c r="O68" i="1"/>
  <c r="T68" i="1" s="1"/>
  <c r="O69" i="1"/>
  <c r="O70" i="1"/>
  <c r="O71" i="1"/>
  <c r="T71" i="1" s="1"/>
  <c r="O72" i="1"/>
  <c r="T72" i="1" s="1"/>
  <c r="O73" i="1"/>
  <c r="T73" i="1" s="1"/>
  <c r="O74" i="1"/>
  <c r="O75" i="1"/>
  <c r="T75" i="1" s="1"/>
  <c r="O76" i="1"/>
  <c r="T76" i="1" s="1"/>
  <c r="O77" i="1"/>
  <c r="T77" i="1" s="1"/>
  <c r="O78" i="1"/>
  <c r="T78" i="1" s="1"/>
  <c r="O79" i="1"/>
  <c r="T79" i="1" s="1"/>
  <c r="O80" i="1"/>
  <c r="T80" i="1" s="1"/>
  <c r="O81" i="1"/>
  <c r="T81" i="1" s="1"/>
  <c r="O82" i="1"/>
  <c r="T82" i="1" s="1"/>
  <c r="O83" i="1"/>
  <c r="O84" i="1"/>
  <c r="T84" i="1" s="1"/>
  <c r="O85" i="1"/>
  <c r="T85" i="1" s="1"/>
  <c r="O86" i="1"/>
  <c r="O87" i="1"/>
  <c r="T87" i="1" s="1"/>
  <c r="O90" i="1"/>
  <c r="O88" i="1"/>
  <c r="T88" i="1" s="1"/>
  <c r="O89" i="1"/>
  <c r="T89" i="1" s="1"/>
  <c r="O94" i="1"/>
  <c r="T94" i="1" s="1"/>
  <c r="O93" i="1"/>
  <c r="T93" i="1" s="1"/>
  <c r="O95" i="1"/>
  <c r="T95" i="1" s="1"/>
  <c r="O92" i="1"/>
  <c r="T92" i="1" s="1"/>
  <c r="O96" i="1"/>
  <c r="O102" i="1"/>
  <c r="T102" i="1" s="1"/>
  <c r="O107" i="1"/>
  <c r="T107" i="1" s="1"/>
  <c r="O99" i="1"/>
  <c r="T99" i="1" s="1"/>
  <c r="O104" i="1"/>
  <c r="T104" i="1" s="1"/>
  <c r="O97" i="1"/>
  <c r="O103" i="1"/>
  <c r="O98" i="1"/>
  <c r="O108" i="1"/>
  <c r="O100" i="1"/>
  <c r="T100" i="1" s="1"/>
  <c r="O105" i="1"/>
  <c r="O101" i="1"/>
  <c r="T101" i="1" s="1"/>
  <c r="O106" i="1"/>
  <c r="O109" i="1"/>
  <c r="T109" i="1" s="1"/>
  <c r="O111" i="1"/>
  <c r="O110" i="1"/>
  <c r="T110" i="1" s="1"/>
  <c r="O113" i="1"/>
  <c r="O114" i="1"/>
  <c r="O115" i="1"/>
  <c r="T115" i="1" s="1"/>
  <c r="O112" i="1"/>
  <c r="O116" i="1"/>
  <c r="T116" i="1" s="1"/>
  <c r="O118" i="1"/>
  <c r="T118" i="1" s="1"/>
  <c r="O117" i="1"/>
  <c r="T117" i="1" s="1"/>
  <c r="O119" i="1"/>
  <c r="O120" i="1"/>
  <c r="O122" i="1"/>
  <c r="T122" i="1" s="1"/>
  <c r="O121" i="1"/>
  <c r="T121" i="1" s="1"/>
  <c r="O123" i="1"/>
  <c r="O127" i="1"/>
  <c r="O128" i="1"/>
  <c r="O129" i="1"/>
  <c r="O130" i="1"/>
  <c r="T130" i="1" s="1"/>
  <c r="O131" i="1"/>
  <c r="T131" i="1" s="1"/>
  <c r="O132" i="1"/>
  <c r="T132" i="1" s="1"/>
  <c r="O134" i="1"/>
  <c r="T134" i="1" s="1"/>
  <c r="O136" i="1"/>
  <c r="T136" i="1" s="1"/>
  <c r="O138" i="1"/>
  <c r="T138" i="1" s="1"/>
  <c r="O139" i="1"/>
  <c r="O140" i="1"/>
  <c r="O141" i="1"/>
  <c r="T141" i="1" s="1"/>
  <c r="O143" i="1"/>
  <c r="T143" i="1" s="1"/>
  <c r="O144" i="1"/>
  <c r="T144" i="1" s="1"/>
  <c r="O147" i="1"/>
  <c r="T147" i="1" s="1"/>
  <c r="O148" i="1"/>
  <c r="O149" i="1"/>
  <c r="T149" i="1" s="1"/>
  <c r="O150" i="1"/>
  <c r="T150" i="1" s="1"/>
  <c r="O151" i="1"/>
  <c r="O153" i="1"/>
  <c r="T153" i="1" s="1"/>
  <c r="O152" i="1"/>
  <c r="O154" i="1"/>
  <c r="O155" i="1"/>
  <c r="O156" i="1"/>
  <c r="O157" i="1"/>
  <c r="T157" i="1" s="1"/>
  <c r="O159" i="1"/>
  <c r="O158" i="1"/>
  <c r="O161" i="1"/>
  <c r="O163" i="1"/>
  <c r="T163" i="1" s="1"/>
  <c r="O165" i="1"/>
  <c r="O166" i="1"/>
  <c r="O164" i="1"/>
  <c r="O167" i="1"/>
  <c r="O170" i="1"/>
  <c r="O168" i="1"/>
  <c r="T168" i="1" s="1"/>
  <c r="O171" i="1"/>
  <c r="T171" i="1" s="1"/>
  <c r="O137" i="1"/>
  <c r="T137" i="1" s="1"/>
  <c r="O172" i="1"/>
  <c r="T172" i="1" s="1"/>
  <c r="O173" i="1"/>
  <c r="T173" i="1" s="1"/>
  <c r="O174" i="1"/>
  <c r="T174" i="1" s="1"/>
  <c r="O182" i="1"/>
  <c r="O175" i="1"/>
  <c r="T175" i="1" s="1"/>
  <c r="O179" i="1"/>
  <c r="O176" i="1"/>
  <c r="O181" i="1"/>
  <c r="T181" i="1" s="1"/>
  <c r="O178" i="1"/>
  <c r="T178" i="1" s="1"/>
  <c r="O177" i="1"/>
  <c r="O183" i="1"/>
  <c r="T183" i="1" s="1"/>
  <c r="O184" i="1"/>
  <c r="O185" i="1"/>
  <c r="T185" i="1" s="1"/>
  <c r="O186" i="1"/>
  <c r="T186" i="1" s="1"/>
  <c r="O188" i="1"/>
  <c r="T188" i="1" s="1"/>
  <c r="O189" i="1"/>
  <c r="O190" i="1"/>
  <c r="O192" i="1"/>
  <c r="O193" i="1"/>
  <c r="T193" i="1" s="1"/>
  <c r="O195" i="1"/>
  <c r="O194" i="1"/>
  <c r="T194" i="1" s="1"/>
  <c r="O196" i="1"/>
  <c r="O197" i="1"/>
  <c r="T197" i="1" s="1"/>
  <c r="O199" i="1"/>
  <c r="T199" i="1" s="1"/>
  <c r="O198" i="1"/>
  <c r="O200" i="1"/>
  <c r="O201" i="1"/>
  <c r="T201" i="1" s="1"/>
  <c r="O202" i="1"/>
  <c r="O204" i="1"/>
  <c r="T204" i="1" s="1"/>
  <c r="O205" i="1"/>
  <c r="T205" i="1" s="1"/>
  <c r="O206" i="1"/>
  <c r="T206" i="1" s="1"/>
  <c r="O207" i="1"/>
  <c r="O208" i="1"/>
  <c r="O209" i="1"/>
  <c r="T209" i="1" s="1"/>
  <c r="O210" i="1"/>
  <c r="T210" i="1" s="1"/>
  <c r="O211" i="1"/>
  <c r="T211" i="1" s="1"/>
  <c r="O212" i="1"/>
  <c r="T212" i="1" s="1"/>
  <c r="O213" i="1"/>
  <c r="T213" i="1" s="1"/>
  <c r="O214" i="1"/>
  <c r="T214" i="1" s="1"/>
  <c r="O216" i="1"/>
  <c r="T216" i="1" s="1"/>
  <c r="O217" i="1"/>
  <c r="O219" i="1"/>
  <c r="T219" i="1" s="1"/>
  <c r="O221" i="1"/>
  <c r="T221" i="1" s="1"/>
  <c r="O224" i="1"/>
  <c r="O222" i="1"/>
  <c r="O223" i="1"/>
  <c r="T223" i="1" s="1"/>
  <c r="O225" i="1"/>
  <c r="T225" i="1" s="1"/>
  <c r="O228" i="1"/>
  <c r="T228" i="1" s="1"/>
  <c r="O227" i="1"/>
  <c r="T227" i="1" s="1"/>
  <c r="O229" i="1"/>
  <c r="T229" i="1" s="1"/>
  <c r="O232" i="1"/>
  <c r="O231" i="1"/>
  <c r="T231" i="1" s="1"/>
  <c r="O234" i="1"/>
  <c r="O235" i="1"/>
  <c r="T235" i="1" s="1"/>
  <c r="O239" i="1"/>
  <c r="O240" i="1"/>
  <c r="T240" i="1" s="1"/>
  <c r="O236" i="1"/>
  <c r="T236" i="1" s="1"/>
  <c r="O238" i="1"/>
  <c r="T238" i="1" s="1"/>
  <c r="O241" i="1"/>
  <c r="T241" i="1" s="1"/>
  <c r="O237" i="1"/>
  <c r="T237" i="1" s="1"/>
  <c r="O243" i="1"/>
  <c r="T243" i="1" s="1"/>
  <c r="O245" i="1"/>
  <c r="T245" i="1" s="1"/>
  <c r="O246" i="1"/>
  <c r="T246" i="1" s="1"/>
  <c r="O247" i="1"/>
  <c r="T247" i="1" s="1"/>
  <c r="O249" i="1"/>
  <c r="O250" i="1"/>
  <c r="T250" i="1" s="1"/>
  <c r="O251" i="1"/>
  <c r="T251" i="1" s="1"/>
  <c r="O252" i="1"/>
  <c r="O254" i="1"/>
  <c r="T254" i="1" s="1"/>
  <c r="O257" i="1"/>
  <c r="O255" i="1"/>
  <c r="T255" i="1" s="1"/>
  <c r="O258" i="1"/>
  <c r="O260" i="1"/>
  <c r="T260" i="1" s="1"/>
  <c r="O261" i="1"/>
  <c r="O262" i="1"/>
  <c r="O263" i="1"/>
  <c r="T263" i="1" s="1"/>
  <c r="O264" i="1"/>
  <c r="O269" i="1"/>
  <c r="O270" i="1"/>
  <c r="T270" i="1" s="1"/>
  <c r="O266" i="1"/>
  <c r="T266" i="1" s="1"/>
  <c r="O271" i="1"/>
  <c r="T271" i="1" s="1"/>
  <c r="O272" i="1"/>
  <c r="O274" i="1"/>
  <c r="O275" i="1"/>
  <c r="T275" i="1" s="1"/>
  <c r="O276" i="1"/>
  <c r="O277" i="1"/>
  <c r="O278" i="1"/>
  <c r="O279" i="1"/>
  <c r="O280" i="1"/>
  <c r="T280" i="1" s="1"/>
  <c r="O281" i="1"/>
  <c r="O282" i="1"/>
  <c r="O284" i="1"/>
  <c r="O285" i="1"/>
  <c r="T285" i="1" s="1"/>
  <c r="O286" i="1"/>
  <c r="T286" i="1" s="1"/>
  <c r="O287" i="1"/>
  <c r="O288" i="1"/>
  <c r="T288" i="1" s="1"/>
  <c r="O289" i="1"/>
  <c r="O290" i="1"/>
  <c r="T290" i="1" s="1"/>
  <c r="O291" i="1"/>
  <c r="O292" i="1"/>
  <c r="O294" i="1"/>
  <c r="T294" i="1" s="1"/>
  <c r="O293" i="1"/>
  <c r="T293" i="1" s="1"/>
  <c r="O295" i="1"/>
  <c r="O296" i="1"/>
  <c r="O297" i="1"/>
  <c r="T297" i="1" s="1"/>
  <c r="P43" i="1" l="1"/>
  <c r="Q43" i="1" s="1"/>
  <c r="P8" i="1"/>
  <c r="Q8" i="1" s="1"/>
  <c r="S8" i="1"/>
  <c r="U8" i="1"/>
  <c r="R43" i="1"/>
  <c r="V43" i="1" s="1"/>
  <c r="U43" i="1"/>
  <c r="S43" i="1"/>
  <c r="P7" i="1"/>
  <c r="Q7" i="1" s="1"/>
  <c r="U7" i="1"/>
  <c r="P333" i="1"/>
  <c r="Q333" i="1" s="1"/>
  <c r="P26" i="1"/>
  <c r="Q26" i="1" s="1"/>
  <c r="U26" i="1"/>
  <c r="T333" i="1"/>
  <c r="P23" i="1"/>
  <c r="S23" i="1" s="1"/>
  <c r="P4" i="1"/>
  <c r="S4" i="1" s="1"/>
  <c r="P10" i="1"/>
  <c r="R10" i="1" s="1"/>
  <c r="V10" i="1" s="1"/>
  <c r="P14" i="1"/>
  <c r="S14" i="1" s="1"/>
  <c r="T10" i="1"/>
  <c r="U10" i="1" s="1"/>
  <c r="T19" i="1"/>
  <c r="U19" i="1" s="1"/>
  <c r="U3" i="1"/>
  <c r="U13" i="1"/>
  <c r="S3" i="1"/>
  <c r="Q3" i="1"/>
  <c r="R3" i="1"/>
  <c r="V3" i="1" s="1"/>
  <c r="S13" i="1"/>
  <c r="Q13" i="1"/>
  <c r="R13" i="1"/>
  <c r="V13" i="1" s="1"/>
  <c r="S22" i="1"/>
  <c r="Q22" i="1"/>
  <c r="R22" i="1"/>
  <c r="V22" i="1" s="1"/>
  <c r="P5" i="1"/>
  <c r="P16" i="1"/>
  <c r="P24" i="1"/>
  <c r="T25" i="1"/>
  <c r="U25" i="1" s="1"/>
  <c r="T11" i="1"/>
  <c r="U11" i="1" s="1"/>
  <c r="T20" i="1"/>
  <c r="U20" i="1" s="1"/>
  <c r="U4" i="1"/>
  <c r="U14" i="1"/>
  <c r="U23" i="1"/>
  <c r="P6" i="1"/>
  <c r="P17" i="1"/>
  <c r="T2" i="1"/>
  <c r="T12" i="1"/>
  <c r="U12" i="1" s="1"/>
  <c r="T21" i="1"/>
  <c r="U21" i="1" s="1"/>
  <c r="U5" i="1"/>
  <c r="U16" i="1"/>
  <c r="U24" i="1"/>
  <c r="P9" i="1"/>
  <c r="P18" i="1"/>
  <c r="T3" i="1"/>
  <c r="T13" i="1"/>
  <c r="T22" i="1"/>
  <c r="U22" i="1" s="1"/>
  <c r="U6" i="1"/>
  <c r="U17" i="1"/>
  <c r="P19" i="1"/>
  <c r="U9" i="1"/>
  <c r="U18" i="1"/>
  <c r="P25" i="1"/>
  <c r="P11" i="1"/>
  <c r="P20" i="1"/>
  <c r="P2" i="1"/>
  <c r="P12" i="1"/>
  <c r="P21" i="1"/>
  <c r="T27" i="1"/>
  <c r="U27" i="1" s="1"/>
  <c r="T15" i="1"/>
  <c r="U15" i="1" s="1"/>
  <c r="S15" i="1"/>
  <c r="R15" i="1"/>
  <c r="V15" i="1" s="1"/>
  <c r="P27" i="1"/>
  <c r="Q27" i="1" s="1"/>
  <c r="P29" i="1"/>
  <c r="S29" i="1" s="1"/>
  <c r="U29" i="1"/>
  <c r="P28" i="1"/>
  <c r="U28" i="1"/>
  <c r="P292" i="1"/>
  <c r="S292" i="1" s="1"/>
  <c r="T292" i="1"/>
  <c r="U292" i="1" s="1"/>
  <c r="P224" i="1"/>
  <c r="R224" i="1" s="1"/>
  <c r="V224" i="1" s="1"/>
  <c r="T224" i="1"/>
  <c r="U224" i="1" s="1"/>
  <c r="P167" i="1"/>
  <c r="R167" i="1" s="1"/>
  <c r="V167" i="1" s="1"/>
  <c r="T167" i="1"/>
  <c r="U167" i="1" s="1"/>
  <c r="P274" i="1"/>
  <c r="Q274" i="1" s="1"/>
  <c r="T274" i="1"/>
  <c r="U274" i="1" s="1"/>
  <c r="P74" i="1"/>
  <c r="S74" i="1" s="1"/>
  <c r="T74" i="1"/>
  <c r="U74" i="1" s="1"/>
  <c r="P64" i="1"/>
  <c r="S64" i="1" s="1"/>
  <c r="T64" i="1"/>
  <c r="U64" i="1" s="1"/>
  <c r="P55" i="1"/>
  <c r="S55" i="1" s="1"/>
  <c r="T55" i="1"/>
  <c r="U55" i="1" s="1"/>
  <c r="P281" i="1"/>
  <c r="Q281" i="1" s="1"/>
  <c r="T281" i="1"/>
  <c r="U281" i="1" s="1"/>
  <c r="P272" i="1"/>
  <c r="Q272" i="1" s="1"/>
  <c r="T272" i="1"/>
  <c r="U272" i="1" s="1"/>
  <c r="P261" i="1"/>
  <c r="R261" i="1" s="1"/>
  <c r="V261" i="1" s="1"/>
  <c r="T261" i="1"/>
  <c r="U261" i="1" s="1"/>
  <c r="P200" i="1"/>
  <c r="Q200" i="1" s="1"/>
  <c r="T200" i="1"/>
  <c r="U200" i="1" s="1"/>
  <c r="P192" i="1"/>
  <c r="R192" i="1" s="1"/>
  <c r="V192" i="1" s="1"/>
  <c r="T192" i="1"/>
  <c r="U192" i="1" s="1"/>
  <c r="P177" i="1"/>
  <c r="S177" i="1" s="1"/>
  <c r="T177" i="1"/>
  <c r="U177" i="1" s="1"/>
  <c r="P166" i="1"/>
  <c r="Q166" i="1" s="1"/>
  <c r="T166" i="1"/>
  <c r="U166" i="1" s="1"/>
  <c r="P155" i="1"/>
  <c r="S155" i="1" s="1"/>
  <c r="T155" i="1"/>
  <c r="U155" i="1" s="1"/>
  <c r="P105" i="1"/>
  <c r="S105" i="1" s="1"/>
  <c r="T105" i="1"/>
  <c r="U105" i="1" s="1"/>
  <c r="P184" i="1"/>
  <c r="S184" i="1" s="1"/>
  <c r="T184" i="1"/>
  <c r="U184" i="1" s="1"/>
  <c r="P202" i="1"/>
  <c r="Q202" i="1" s="1"/>
  <c r="T202" i="1"/>
  <c r="U202" i="1" s="1"/>
  <c r="P282" i="1"/>
  <c r="Q282" i="1" s="1"/>
  <c r="T282" i="1"/>
  <c r="U282" i="1" s="1"/>
  <c r="P123" i="1"/>
  <c r="R123" i="1" s="1"/>
  <c r="V123" i="1" s="1"/>
  <c r="T123" i="1"/>
  <c r="U123" i="1" s="1"/>
  <c r="P249" i="1"/>
  <c r="Q249" i="1" s="1"/>
  <c r="T249" i="1"/>
  <c r="U249" i="1" s="1"/>
  <c r="P198" i="1"/>
  <c r="S198" i="1" s="1"/>
  <c r="T198" i="1"/>
  <c r="U198" i="1" s="1"/>
  <c r="P154" i="1"/>
  <c r="R154" i="1" s="1"/>
  <c r="V154" i="1" s="1"/>
  <c r="T154" i="1"/>
  <c r="U154" i="1" s="1"/>
  <c r="P296" i="1"/>
  <c r="R296" i="1" s="1"/>
  <c r="V296" i="1" s="1"/>
  <c r="T296" i="1"/>
  <c r="U296" i="1" s="1"/>
  <c r="P279" i="1"/>
  <c r="Q279" i="1" s="1"/>
  <c r="T279" i="1"/>
  <c r="P258" i="1"/>
  <c r="Q258" i="1" s="1"/>
  <c r="T258" i="1"/>
  <c r="U258" i="1" s="1"/>
  <c r="P207" i="1"/>
  <c r="S207" i="1" s="1"/>
  <c r="T207" i="1"/>
  <c r="U207" i="1" s="1"/>
  <c r="P189" i="1"/>
  <c r="Q189" i="1" s="1"/>
  <c r="T189" i="1"/>
  <c r="U189" i="1" s="1"/>
  <c r="P152" i="1"/>
  <c r="Q152" i="1" s="1"/>
  <c r="T152" i="1"/>
  <c r="U152" i="1" s="1"/>
  <c r="P120" i="1"/>
  <c r="R120" i="1" s="1"/>
  <c r="V120" i="1" s="1"/>
  <c r="T120" i="1"/>
  <c r="U120" i="1" s="1"/>
  <c r="P113" i="1"/>
  <c r="Q113" i="1" s="1"/>
  <c r="T113" i="1"/>
  <c r="U113" i="1" s="1"/>
  <c r="P108" i="1"/>
  <c r="Q108" i="1" s="1"/>
  <c r="T108" i="1"/>
  <c r="U108" i="1" s="1"/>
  <c r="P96" i="1"/>
  <c r="S96" i="1" s="1"/>
  <c r="T96" i="1"/>
  <c r="U96" i="1" s="1"/>
  <c r="T30" i="1"/>
  <c r="U30" i="1" s="1"/>
  <c r="P182" i="1"/>
  <c r="S182" i="1" s="1"/>
  <c r="T182" i="1"/>
  <c r="U182" i="1" s="1"/>
  <c r="P217" i="1"/>
  <c r="R217" i="1" s="1"/>
  <c r="V217" i="1" s="1"/>
  <c r="T217" i="1"/>
  <c r="U217" i="1" s="1"/>
  <c r="P190" i="1"/>
  <c r="R190" i="1" s="1"/>
  <c r="V190" i="1" s="1"/>
  <c r="T190" i="1"/>
  <c r="U190" i="1" s="1"/>
  <c r="P114" i="1"/>
  <c r="S114" i="1" s="1"/>
  <c r="T114" i="1"/>
  <c r="U114" i="1" s="1"/>
  <c r="P295" i="1"/>
  <c r="R295" i="1" s="1"/>
  <c r="V295" i="1" s="1"/>
  <c r="T295" i="1"/>
  <c r="U295" i="1" s="1"/>
  <c r="P278" i="1"/>
  <c r="Q278" i="1" s="1"/>
  <c r="T278" i="1"/>
  <c r="U278" i="1" s="1"/>
  <c r="P239" i="1"/>
  <c r="R239" i="1" s="1"/>
  <c r="V239" i="1" s="1"/>
  <c r="T239" i="1"/>
  <c r="U239" i="1" s="1"/>
  <c r="P176" i="1"/>
  <c r="Q176" i="1" s="1"/>
  <c r="T176" i="1"/>
  <c r="U176" i="1" s="1"/>
  <c r="P161" i="1"/>
  <c r="S161" i="1" s="1"/>
  <c r="T161" i="1"/>
  <c r="U161" i="1" s="1"/>
  <c r="P119" i="1"/>
  <c r="R119" i="1" s="1"/>
  <c r="V119" i="1" s="1"/>
  <c r="T119" i="1"/>
  <c r="U119" i="1" s="1"/>
  <c r="P98" i="1"/>
  <c r="Q98" i="1" s="1"/>
  <c r="T98" i="1"/>
  <c r="U98" i="1" s="1"/>
  <c r="P86" i="1"/>
  <c r="S86" i="1" s="1"/>
  <c r="T86" i="1"/>
  <c r="U86" i="1" s="1"/>
  <c r="P70" i="1"/>
  <c r="R70" i="1" s="1"/>
  <c r="V70" i="1" s="1"/>
  <c r="T70" i="1"/>
  <c r="U70" i="1" s="1"/>
  <c r="T31" i="1"/>
  <c r="U31" i="1" s="1"/>
  <c r="T34" i="1"/>
  <c r="U34" i="1" s="1"/>
  <c r="P156" i="1"/>
  <c r="R156" i="1" s="1"/>
  <c r="V156" i="1" s="1"/>
  <c r="T156" i="1"/>
  <c r="U156" i="1" s="1"/>
  <c r="P289" i="1"/>
  <c r="Q289" i="1" s="1"/>
  <c r="T289" i="1"/>
  <c r="U289" i="1" s="1"/>
  <c r="P90" i="1"/>
  <c r="Q90" i="1" s="1"/>
  <c r="T90" i="1"/>
  <c r="U90" i="1" s="1"/>
  <c r="P277" i="1"/>
  <c r="S277" i="1" s="1"/>
  <c r="T277" i="1"/>
  <c r="U277" i="1" s="1"/>
  <c r="P269" i="1"/>
  <c r="Q269" i="1" s="1"/>
  <c r="T269" i="1"/>
  <c r="U269" i="1" s="1"/>
  <c r="P257" i="1"/>
  <c r="S257" i="1" s="1"/>
  <c r="T257" i="1"/>
  <c r="U257" i="1" s="1"/>
  <c r="P196" i="1"/>
  <c r="Q196" i="1" s="1"/>
  <c r="T196" i="1"/>
  <c r="U196" i="1" s="1"/>
  <c r="P179" i="1"/>
  <c r="S179" i="1" s="1"/>
  <c r="T179" i="1"/>
  <c r="U179" i="1" s="1"/>
  <c r="P158" i="1"/>
  <c r="Q158" i="1" s="1"/>
  <c r="T158" i="1"/>
  <c r="U158" i="1" s="1"/>
  <c r="P151" i="1"/>
  <c r="R151" i="1" s="1"/>
  <c r="V151" i="1" s="1"/>
  <c r="T151" i="1"/>
  <c r="U151" i="1" s="1"/>
  <c r="P140" i="1"/>
  <c r="Q140" i="1" s="1"/>
  <c r="T140" i="1"/>
  <c r="U140" i="1" s="1"/>
  <c r="P129" i="1"/>
  <c r="R129" i="1" s="1"/>
  <c r="V129" i="1" s="1"/>
  <c r="T129" i="1"/>
  <c r="U129" i="1" s="1"/>
  <c r="P111" i="1"/>
  <c r="Q111" i="1" s="1"/>
  <c r="T111" i="1"/>
  <c r="P103" i="1"/>
  <c r="Q103" i="1" s="1"/>
  <c r="T103" i="1"/>
  <c r="U103" i="1" s="1"/>
  <c r="P69" i="1"/>
  <c r="R69" i="1" s="1"/>
  <c r="V69" i="1" s="1"/>
  <c r="T69" i="1"/>
  <c r="P59" i="1"/>
  <c r="S59" i="1" s="1"/>
  <c r="T59" i="1"/>
  <c r="U59" i="1" s="1"/>
  <c r="T32" i="1"/>
  <c r="U32" i="1" s="1"/>
  <c r="P284" i="1"/>
  <c r="Q284" i="1" s="1"/>
  <c r="T284" i="1"/>
  <c r="U284" i="1" s="1"/>
  <c r="P252" i="1"/>
  <c r="R252" i="1" s="1"/>
  <c r="V252" i="1" s="1"/>
  <c r="T252" i="1"/>
  <c r="U252" i="1" s="1"/>
  <c r="P195" i="1"/>
  <c r="S195" i="1" s="1"/>
  <c r="T195" i="1"/>
  <c r="U195" i="1" s="1"/>
  <c r="P127" i="1"/>
  <c r="Q127" i="1" s="1"/>
  <c r="T127" i="1"/>
  <c r="U127" i="1" s="1"/>
  <c r="P106" i="1"/>
  <c r="Q106" i="1" s="1"/>
  <c r="T106" i="1"/>
  <c r="U106" i="1" s="1"/>
  <c r="P83" i="1"/>
  <c r="S83" i="1" s="1"/>
  <c r="T83" i="1"/>
  <c r="U83" i="1" s="1"/>
  <c r="P291" i="1"/>
  <c r="S291" i="1" s="1"/>
  <c r="T291" i="1"/>
  <c r="U291" i="1" s="1"/>
  <c r="P262" i="1"/>
  <c r="R262" i="1" s="1"/>
  <c r="V262" i="1" s="1"/>
  <c r="T262" i="1"/>
  <c r="U262" i="1" s="1"/>
  <c r="P232" i="1"/>
  <c r="S232" i="1" s="1"/>
  <c r="T232" i="1"/>
  <c r="U232" i="1" s="1"/>
  <c r="P164" i="1"/>
  <c r="S164" i="1" s="1"/>
  <c r="T164" i="1"/>
  <c r="U164" i="1" s="1"/>
  <c r="P148" i="1"/>
  <c r="R148" i="1" s="1"/>
  <c r="V148" i="1" s="1"/>
  <c r="T148" i="1"/>
  <c r="U148" i="1" s="1"/>
  <c r="P112" i="1"/>
  <c r="R112" i="1" s="1"/>
  <c r="V112" i="1" s="1"/>
  <c r="T112" i="1"/>
  <c r="U112" i="1" s="1"/>
  <c r="P208" i="1"/>
  <c r="S208" i="1" s="1"/>
  <c r="T208" i="1"/>
  <c r="U208" i="1" s="1"/>
  <c r="P165" i="1"/>
  <c r="Q165" i="1" s="1"/>
  <c r="T165" i="1"/>
  <c r="U165" i="1" s="1"/>
  <c r="P287" i="1"/>
  <c r="R287" i="1" s="1"/>
  <c r="V287" i="1" s="1"/>
  <c r="T287" i="1"/>
  <c r="U287" i="1" s="1"/>
  <c r="P276" i="1"/>
  <c r="S276" i="1" s="1"/>
  <c r="T276" i="1"/>
  <c r="U276" i="1" s="1"/>
  <c r="P264" i="1"/>
  <c r="Q264" i="1" s="1"/>
  <c r="T264" i="1"/>
  <c r="U264" i="1" s="1"/>
  <c r="P234" i="1"/>
  <c r="Q234" i="1" s="1"/>
  <c r="T234" i="1"/>
  <c r="U234" i="1" s="1"/>
  <c r="P222" i="1"/>
  <c r="R222" i="1" s="1"/>
  <c r="V222" i="1" s="1"/>
  <c r="T222" i="1"/>
  <c r="U222" i="1" s="1"/>
  <c r="P170" i="1"/>
  <c r="S170" i="1" s="1"/>
  <c r="T170" i="1"/>
  <c r="U170" i="1" s="1"/>
  <c r="P159" i="1"/>
  <c r="Q159" i="1" s="1"/>
  <c r="T159" i="1"/>
  <c r="U159" i="1" s="1"/>
  <c r="P139" i="1"/>
  <c r="Q139" i="1" s="1"/>
  <c r="T139" i="1"/>
  <c r="U139" i="1" s="1"/>
  <c r="P128" i="1"/>
  <c r="R128" i="1" s="1"/>
  <c r="V128" i="1" s="1"/>
  <c r="T128" i="1"/>
  <c r="U128" i="1" s="1"/>
  <c r="P97" i="1"/>
  <c r="Q97" i="1" s="1"/>
  <c r="T97" i="1"/>
  <c r="U97" i="1" s="1"/>
  <c r="P58" i="1"/>
  <c r="S58" i="1" s="1"/>
  <c r="T58" i="1"/>
  <c r="U58" i="1" s="1"/>
  <c r="U275" i="1"/>
  <c r="U294" i="1"/>
  <c r="U285" i="1"/>
  <c r="U260" i="1"/>
  <c r="U288" i="1"/>
  <c r="U270" i="1"/>
  <c r="U266" i="1"/>
  <c r="U41" i="1"/>
  <c r="U48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5" i="1"/>
  <c r="P46" i="1"/>
  <c r="P47" i="1"/>
  <c r="P48" i="1"/>
  <c r="P49" i="1"/>
  <c r="P50" i="1"/>
  <c r="P51" i="1"/>
  <c r="U33" i="1"/>
  <c r="U35" i="1"/>
  <c r="U36" i="1"/>
  <c r="U37" i="1"/>
  <c r="U38" i="1"/>
  <c r="U39" i="1"/>
  <c r="U40" i="1"/>
  <c r="U42" i="1"/>
  <c r="U44" i="1"/>
  <c r="U45" i="1"/>
  <c r="U46" i="1"/>
  <c r="U47" i="1"/>
  <c r="U49" i="1"/>
  <c r="U50" i="1"/>
  <c r="U51" i="1"/>
  <c r="U72" i="1"/>
  <c r="U53" i="1"/>
  <c r="U88" i="1"/>
  <c r="U73" i="1"/>
  <c r="P104" i="1"/>
  <c r="Q104" i="1" s="1"/>
  <c r="U92" i="1"/>
  <c r="P93" i="1"/>
  <c r="R93" i="1" s="1"/>
  <c r="V93" i="1" s="1"/>
  <c r="P85" i="1"/>
  <c r="R85" i="1" s="1"/>
  <c r="V85" i="1" s="1"/>
  <c r="U85" i="1"/>
  <c r="P79" i="1"/>
  <c r="S79" i="1" s="1"/>
  <c r="P197" i="1"/>
  <c r="Q197" i="1" s="1"/>
  <c r="U71" i="1"/>
  <c r="P210" i="1"/>
  <c r="S210" i="1" s="1"/>
  <c r="U61" i="1"/>
  <c r="P77" i="1"/>
  <c r="Q77" i="1" s="1"/>
  <c r="P61" i="1"/>
  <c r="R61" i="1" s="1"/>
  <c r="V61" i="1" s="1"/>
  <c r="U197" i="1"/>
  <c r="P147" i="1"/>
  <c r="S147" i="1" s="1"/>
  <c r="U172" i="1"/>
  <c r="U185" i="1"/>
  <c r="P178" i="1"/>
  <c r="Q178" i="1" s="1"/>
  <c r="U201" i="1"/>
  <c r="P172" i="1"/>
  <c r="Q172" i="1" s="1"/>
  <c r="P131" i="1"/>
  <c r="R131" i="1" s="1"/>
  <c r="V131" i="1" s="1"/>
  <c r="P211" i="1"/>
  <c r="R211" i="1" s="1"/>
  <c r="V211" i="1" s="1"/>
  <c r="P181" i="1"/>
  <c r="S181" i="1" s="1"/>
  <c r="U110" i="1"/>
  <c r="P110" i="1"/>
  <c r="Q110" i="1" s="1"/>
  <c r="U138" i="1"/>
  <c r="U147" i="1"/>
  <c r="P138" i="1"/>
  <c r="Q138" i="1" s="1"/>
  <c r="U65" i="1"/>
  <c r="P209" i="1"/>
  <c r="Q209" i="1" s="1"/>
  <c r="P206" i="1"/>
  <c r="S206" i="1" s="1"/>
  <c r="U193" i="1"/>
  <c r="U157" i="1"/>
  <c r="U178" i="1"/>
  <c r="P205" i="1"/>
  <c r="Q205" i="1" s="1"/>
  <c r="U52" i="1"/>
  <c r="U205" i="1"/>
  <c r="U175" i="1"/>
  <c r="P201" i="1"/>
  <c r="R201" i="1" s="1"/>
  <c r="V201" i="1" s="1"/>
  <c r="P175" i="1"/>
  <c r="Q175" i="1" s="1"/>
  <c r="P193" i="1"/>
  <c r="Q193" i="1" s="1"/>
  <c r="U122" i="1"/>
  <c r="U62" i="1"/>
  <c r="U228" i="1"/>
  <c r="P185" i="1"/>
  <c r="Q185" i="1" s="1"/>
  <c r="P157" i="1"/>
  <c r="Q157" i="1" s="1"/>
  <c r="U130" i="1"/>
  <c r="P149" i="1"/>
  <c r="S149" i="1" s="1"/>
  <c r="U204" i="1"/>
  <c r="U181" i="1"/>
  <c r="U89" i="1"/>
  <c r="P204" i="1"/>
  <c r="Q204" i="1" s="1"/>
  <c r="U225" i="1"/>
  <c r="U209" i="1"/>
  <c r="P130" i="1"/>
  <c r="S130" i="1" s="1"/>
  <c r="P255" i="1"/>
  <c r="R255" i="1" s="1"/>
  <c r="V255" i="1" s="1"/>
  <c r="U115" i="1"/>
  <c r="U82" i="1"/>
  <c r="U141" i="1"/>
  <c r="P122" i="1"/>
  <c r="S122" i="1" s="1"/>
  <c r="P115" i="1"/>
  <c r="S115" i="1" s="1"/>
  <c r="U78" i="1"/>
  <c r="U87" i="1"/>
  <c r="P92" i="1"/>
  <c r="R92" i="1" s="1"/>
  <c r="V92" i="1" s="1"/>
  <c r="P71" i="1"/>
  <c r="R71" i="1" s="1"/>
  <c r="V71" i="1" s="1"/>
  <c r="U250" i="1"/>
  <c r="P250" i="1"/>
  <c r="Q250" i="1" s="1"/>
  <c r="U216" i="1"/>
  <c r="P225" i="1"/>
  <c r="Q225" i="1" s="1"/>
  <c r="P199" i="1"/>
  <c r="R199" i="1" s="1"/>
  <c r="V199" i="1" s="1"/>
  <c r="P136" i="1"/>
  <c r="Q136" i="1" s="1"/>
  <c r="P89" i="1"/>
  <c r="Q89" i="1" s="1"/>
  <c r="P52" i="1"/>
  <c r="R52" i="1" s="1"/>
  <c r="V52" i="1" s="1"/>
  <c r="U199" i="1"/>
  <c r="P173" i="1"/>
  <c r="S173" i="1" s="1"/>
  <c r="U136" i="1"/>
  <c r="U79" i="1"/>
  <c r="P82" i="1"/>
  <c r="S82" i="1" s="1"/>
  <c r="U173" i="1"/>
  <c r="U111" i="1"/>
  <c r="U102" i="1"/>
  <c r="U237" i="1"/>
  <c r="U241" i="1"/>
  <c r="U174" i="1"/>
  <c r="P174" i="1"/>
  <c r="R174" i="1" s="1"/>
  <c r="V174" i="1" s="1"/>
  <c r="P163" i="1"/>
  <c r="R163" i="1" s="1"/>
  <c r="V163" i="1" s="1"/>
  <c r="U93" i="1"/>
  <c r="U80" i="1"/>
  <c r="U69" i="1"/>
  <c r="U77" i="1"/>
  <c r="P75" i="1"/>
  <c r="P53" i="1"/>
  <c r="R53" i="1" s="1"/>
  <c r="V53" i="1" s="1"/>
  <c r="U186" i="1"/>
  <c r="U163" i="1"/>
  <c r="P186" i="1"/>
  <c r="Q186" i="1" s="1"/>
  <c r="P143" i="1"/>
  <c r="U75" i="1"/>
  <c r="P87" i="1"/>
  <c r="R87" i="1" s="1"/>
  <c r="V87" i="1" s="1"/>
  <c r="P72" i="1"/>
  <c r="S72" i="1" s="1"/>
  <c r="U143" i="1"/>
  <c r="U211" i="1"/>
  <c r="U231" i="1"/>
  <c r="P241" i="1"/>
  <c r="R241" i="1" s="1"/>
  <c r="V241" i="1" s="1"/>
  <c r="U183" i="1"/>
  <c r="P171" i="1"/>
  <c r="R171" i="1" s="1"/>
  <c r="V171" i="1" s="1"/>
  <c r="U150" i="1"/>
  <c r="U104" i="1"/>
  <c r="P107" i="1"/>
  <c r="U121" i="1"/>
  <c r="U251" i="1"/>
  <c r="U171" i="1"/>
  <c r="P238" i="1"/>
  <c r="P216" i="1"/>
  <c r="R216" i="1" s="1"/>
  <c r="V216" i="1" s="1"/>
  <c r="U194" i="1"/>
  <c r="P168" i="1"/>
  <c r="Q168" i="1" s="1"/>
  <c r="U132" i="1"/>
  <c r="U101" i="1"/>
  <c r="U107" i="1"/>
  <c r="P121" i="1"/>
  <c r="S121" i="1" s="1"/>
  <c r="U243" i="1"/>
  <c r="U168" i="1"/>
  <c r="P194" i="1"/>
  <c r="S194" i="1" s="1"/>
  <c r="U116" i="1"/>
  <c r="U131" i="1"/>
  <c r="P132" i="1"/>
  <c r="R132" i="1" s="1"/>
  <c r="V132" i="1" s="1"/>
  <c r="P80" i="1"/>
  <c r="S80" i="1" s="1"/>
  <c r="U255" i="1"/>
  <c r="U247" i="1"/>
  <c r="P251" i="1"/>
  <c r="S251" i="1" s="1"/>
  <c r="P183" i="1"/>
  <c r="P100" i="1"/>
  <c r="S100" i="1" s="1"/>
  <c r="P73" i="1"/>
  <c r="S73" i="1" s="1"/>
  <c r="U235" i="1"/>
  <c r="U188" i="1"/>
  <c r="P137" i="1"/>
  <c r="U117" i="1"/>
  <c r="P235" i="1"/>
  <c r="S235" i="1" s="1"/>
  <c r="P117" i="1"/>
  <c r="P81" i="1"/>
  <c r="S81" i="1" s="1"/>
  <c r="U210" i="1"/>
  <c r="P243" i="1"/>
  <c r="S243" i="1" s="1"/>
  <c r="P228" i="1"/>
  <c r="S228" i="1" s="1"/>
  <c r="U137" i="1"/>
  <c r="P188" i="1"/>
  <c r="R188" i="1" s="1"/>
  <c r="V188" i="1" s="1"/>
  <c r="U81" i="1"/>
  <c r="P88" i="1"/>
  <c r="S88" i="1" s="1"/>
  <c r="P78" i="1"/>
  <c r="R78" i="1" s="1"/>
  <c r="V78" i="1" s="1"/>
  <c r="P65" i="1"/>
  <c r="U100" i="1"/>
  <c r="P102" i="1"/>
  <c r="P62" i="1"/>
  <c r="Q62" i="1" s="1"/>
  <c r="U214" i="1"/>
  <c r="P231" i="1"/>
  <c r="R231" i="1" s="1"/>
  <c r="V231" i="1" s="1"/>
  <c r="U149" i="1"/>
  <c r="P116" i="1"/>
  <c r="P101" i="1"/>
  <c r="U95" i="1"/>
  <c r="U66" i="1"/>
  <c r="U57" i="1"/>
  <c r="P95" i="1"/>
  <c r="P66" i="1"/>
  <c r="P57" i="1"/>
  <c r="S57" i="1" s="1"/>
  <c r="U238" i="1"/>
  <c r="U223" i="1"/>
  <c r="P237" i="1"/>
  <c r="U206" i="1"/>
  <c r="P247" i="1"/>
  <c r="P223" i="1"/>
  <c r="P214" i="1"/>
  <c r="P150" i="1"/>
  <c r="P141" i="1"/>
  <c r="S141" i="1" s="1"/>
  <c r="U99" i="1"/>
  <c r="U94" i="1"/>
  <c r="U84" i="1"/>
  <c r="U76" i="1"/>
  <c r="U68" i="1"/>
  <c r="U60" i="1"/>
  <c r="P99" i="1"/>
  <c r="P94" i="1"/>
  <c r="P84" i="1"/>
  <c r="P76" i="1"/>
  <c r="P68" i="1"/>
  <c r="P60" i="1"/>
  <c r="U153" i="1"/>
  <c r="U144" i="1"/>
  <c r="U134" i="1"/>
  <c r="U118" i="1"/>
  <c r="U109" i="1"/>
  <c r="P153" i="1"/>
  <c r="P144" i="1"/>
  <c r="P134" i="1"/>
  <c r="P118" i="1"/>
  <c r="P109" i="1"/>
  <c r="U254" i="1"/>
  <c r="U213" i="1"/>
  <c r="U229" i="1"/>
  <c r="U245" i="1"/>
  <c r="U240" i="1"/>
  <c r="U227" i="1"/>
  <c r="U219" i="1"/>
  <c r="U212" i="1"/>
  <c r="U236" i="1"/>
  <c r="P254" i="1"/>
  <c r="P246" i="1"/>
  <c r="P236" i="1"/>
  <c r="P229" i="1"/>
  <c r="P221" i="1"/>
  <c r="P213" i="1"/>
  <c r="U246" i="1"/>
  <c r="U221" i="1"/>
  <c r="P245" i="1"/>
  <c r="P240" i="1"/>
  <c r="P227" i="1"/>
  <c r="P219" i="1"/>
  <c r="P212" i="1"/>
  <c r="P266" i="1"/>
  <c r="S266" i="1" s="1"/>
  <c r="P270" i="1"/>
  <c r="S270" i="1" s="1"/>
  <c r="P294" i="1"/>
  <c r="Q294" i="1" s="1"/>
  <c r="P285" i="1"/>
  <c r="R285" i="1" s="1"/>
  <c r="V285" i="1" s="1"/>
  <c r="P260" i="1"/>
  <c r="S260" i="1" s="1"/>
  <c r="U290" i="1"/>
  <c r="P290" i="1"/>
  <c r="Q290" i="1" s="1"/>
  <c r="U279" i="1"/>
  <c r="P275" i="1"/>
  <c r="Q275" i="1" s="1"/>
  <c r="U297" i="1"/>
  <c r="P288" i="1"/>
  <c r="P297" i="1"/>
  <c r="Q297" i="1" s="1"/>
  <c r="U293" i="1"/>
  <c r="U286" i="1"/>
  <c r="U280" i="1"/>
  <c r="U271" i="1"/>
  <c r="U263" i="1"/>
  <c r="P293" i="1"/>
  <c r="P286" i="1"/>
  <c r="P280" i="1"/>
  <c r="P271" i="1"/>
  <c r="P263" i="1"/>
  <c r="R8" i="1" l="1"/>
  <c r="V8" i="1" s="1"/>
  <c r="R7" i="1"/>
  <c r="V7" i="1" s="1"/>
  <c r="R333" i="1"/>
  <c r="V333" i="1" s="1"/>
  <c r="S7" i="1"/>
  <c r="S333" i="1"/>
  <c r="Q14" i="1"/>
  <c r="R26" i="1"/>
  <c r="V26" i="1" s="1"/>
  <c r="S26" i="1"/>
  <c r="R23" i="1"/>
  <c r="V23" i="1" s="1"/>
  <c r="Q23" i="1"/>
  <c r="R14" i="1"/>
  <c r="V14" i="1" s="1"/>
  <c r="S10" i="1"/>
  <c r="Q10" i="1"/>
  <c r="R4" i="1"/>
  <c r="V4" i="1" s="1"/>
  <c r="Q4" i="1"/>
  <c r="R195" i="1"/>
  <c r="V195" i="1" s="1"/>
  <c r="S2" i="1"/>
  <c r="Q2" i="1"/>
  <c r="R2" i="1"/>
  <c r="V2" i="1" s="1"/>
  <c r="R18" i="1"/>
  <c r="V18" i="1" s="1"/>
  <c r="S18" i="1"/>
  <c r="Q18" i="1"/>
  <c r="R19" i="1"/>
  <c r="V19" i="1" s="1"/>
  <c r="S19" i="1"/>
  <c r="Q19" i="1"/>
  <c r="R9" i="1"/>
  <c r="V9" i="1" s="1"/>
  <c r="Q9" i="1"/>
  <c r="S9" i="1"/>
  <c r="Q17" i="1"/>
  <c r="R17" i="1"/>
  <c r="V17" i="1" s="1"/>
  <c r="S17" i="1"/>
  <c r="R20" i="1"/>
  <c r="V20" i="1" s="1"/>
  <c r="S20" i="1"/>
  <c r="Q20" i="1"/>
  <c r="Q6" i="1"/>
  <c r="R6" i="1"/>
  <c r="V6" i="1" s="1"/>
  <c r="S6" i="1"/>
  <c r="Q24" i="1"/>
  <c r="S24" i="1"/>
  <c r="R24" i="1"/>
  <c r="V24" i="1" s="1"/>
  <c r="R11" i="1"/>
  <c r="V11" i="1" s="1"/>
  <c r="S11" i="1"/>
  <c r="Q11" i="1"/>
  <c r="Q16" i="1"/>
  <c r="R16" i="1"/>
  <c r="V16" i="1" s="1"/>
  <c r="S16" i="1"/>
  <c r="S21" i="1"/>
  <c r="R21" i="1"/>
  <c r="V21" i="1" s="1"/>
  <c r="Q21" i="1"/>
  <c r="R25" i="1"/>
  <c r="V25" i="1" s="1"/>
  <c r="S25" i="1"/>
  <c r="Q25" i="1"/>
  <c r="Q5" i="1"/>
  <c r="R5" i="1"/>
  <c r="V5" i="1" s="1"/>
  <c r="S5" i="1"/>
  <c r="S12" i="1"/>
  <c r="Q12" i="1"/>
  <c r="R12" i="1"/>
  <c r="V12" i="1" s="1"/>
  <c r="R189" i="1"/>
  <c r="V189" i="1" s="1"/>
  <c r="Q296" i="1"/>
  <c r="S281" i="1"/>
  <c r="R27" i="1"/>
  <c r="V27" i="1" s="1"/>
  <c r="Q261" i="1"/>
  <c r="S27" i="1"/>
  <c r="S261" i="1"/>
  <c r="Q262" i="1"/>
  <c r="S269" i="1"/>
  <c r="Q86" i="1"/>
  <c r="S202" i="1"/>
  <c r="Q120" i="1"/>
  <c r="S166" i="1"/>
  <c r="S224" i="1"/>
  <c r="Q29" i="1"/>
  <c r="R29" i="1"/>
  <c r="V29" i="1" s="1"/>
  <c r="R200" i="1"/>
  <c r="V200" i="1" s="1"/>
  <c r="Q192" i="1"/>
  <c r="S192" i="1"/>
  <c r="Q55" i="1"/>
  <c r="S28" i="1"/>
  <c r="R28" i="1"/>
  <c r="V28" i="1" s="1"/>
  <c r="Q28" i="1"/>
  <c r="S200" i="1"/>
  <c r="Q257" i="1"/>
  <c r="R264" i="1"/>
  <c r="V264" i="1" s="1"/>
  <c r="S167" i="1"/>
  <c r="R55" i="1"/>
  <c r="V55" i="1" s="1"/>
  <c r="S284" i="1"/>
  <c r="R155" i="1"/>
  <c r="V155" i="1" s="1"/>
  <c r="Q155" i="1"/>
  <c r="Q167" i="1"/>
  <c r="S123" i="1"/>
  <c r="Q105" i="1"/>
  <c r="Q164" i="1"/>
  <c r="S119" i="1"/>
  <c r="S165" i="1"/>
  <c r="S252" i="1"/>
  <c r="R139" i="1"/>
  <c r="V139" i="1" s="1"/>
  <c r="R276" i="1"/>
  <c r="V276" i="1" s="1"/>
  <c r="Q170" i="1"/>
  <c r="Q64" i="1"/>
  <c r="S103" i="1"/>
  <c r="S158" i="1"/>
  <c r="S156" i="1"/>
  <c r="S140" i="1"/>
  <c r="Q156" i="1"/>
  <c r="R196" i="1"/>
  <c r="V196" i="1" s="1"/>
  <c r="S139" i="1"/>
  <c r="S262" i="1"/>
  <c r="S176" i="1"/>
  <c r="R114" i="1"/>
  <c r="V114" i="1" s="1"/>
  <c r="Q224" i="1"/>
  <c r="Q112" i="1"/>
  <c r="Q198" i="1"/>
  <c r="S111" i="1"/>
  <c r="Q276" i="1"/>
  <c r="R166" i="1"/>
  <c r="V166" i="1" s="1"/>
  <c r="R170" i="1"/>
  <c r="V170" i="1" s="1"/>
  <c r="R176" i="1"/>
  <c r="V176" i="1" s="1"/>
  <c r="R158" i="1"/>
  <c r="V158" i="1" s="1"/>
  <c r="R111" i="1"/>
  <c r="V111" i="1" s="1"/>
  <c r="Q114" i="1"/>
  <c r="R258" i="1"/>
  <c r="V258" i="1" s="1"/>
  <c r="R64" i="1"/>
  <c r="V64" i="1" s="1"/>
  <c r="R202" i="1"/>
  <c r="V202" i="1" s="1"/>
  <c r="S127" i="1"/>
  <c r="S120" i="1"/>
  <c r="R127" i="1"/>
  <c r="V127" i="1" s="1"/>
  <c r="R269" i="1"/>
  <c r="V269" i="1" s="1"/>
  <c r="R86" i="1"/>
  <c r="V86" i="1" s="1"/>
  <c r="R198" i="1"/>
  <c r="V198" i="1" s="1"/>
  <c r="S258" i="1"/>
  <c r="S112" i="1"/>
  <c r="S274" i="1"/>
  <c r="R278" i="1"/>
  <c r="V278" i="1" s="1"/>
  <c r="R105" i="1"/>
  <c r="V105" i="1" s="1"/>
  <c r="S69" i="1"/>
  <c r="S217" i="1"/>
  <c r="R274" i="1"/>
  <c r="V274" i="1" s="1"/>
  <c r="S278" i="1"/>
  <c r="R90" i="1"/>
  <c r="V90" i="1" s="1"/>
  <c r="Q69" i="1"/>
  <c r="Q119" i="1"/>
  <c r="Q217" i="1"/>
  <c r="S296" i="1"/>
  <c r="S196" i="1"/>
  <c r="S90" i="1"/>
  <c r="R108" i="1"/>
  <c r="V108" i="1" s="1"/>
  <c r="S108" i="1"/>
  <c r="Q83" i="1"/>
  <c r="Q123" i="1"/>
  <c r="Q252" i="1"/>
  <c r="R281" i="1"/>
  <c r="V281" i="1" s="1"/>
  <c r="R165" i="1"/>
  <c r="V165" i="1" s="1"/>
  <c r="R164" i="1"/>
  <c r="V164" i="1" s="1"/>
  <c r="S189" i="1"/>
  <c r="R140" i="1"/>
  <c r="V140" i="1" s="1"/>
  <c r="Q277" i="1"/>
  <c r="R279" i="1"/>
  <c r="V279" i="1" s="1"/>
  <c r="S234" i="1"/>
  <c r="R177" i="1"/>
  <c r="V177" i="1" s="1"/>
  <c r="Q59" i="1"/>
  <c r="R234" i="1"/>
  <c r="V234" i="1" s="1"/>
  <c r="S97" i="1"/>
  <c r="R83" i="1"/>
  <c r="V83" i="1" s="1"/>
  <c r="R182" i="1"/>
  <c r="V182" i="1" s="1"/>
  <c r="Q207" i="1"/>
  <c r="S282" i="1"/>
  <c r="S295" i="1"/>
  <c r="R282" i="1"/>
  <c r="V282" i="1" s="1"/>
  <c r="R232" i="1"/>
  <c r="V232" i="1" s="1"/>
  <c r="R159" i="1"/>
  <c r="V159" i="1" s="1"/>
  <c r="Q295" i="1"/>
  <c r="S159" i="1"/>
  <c r="R106" i="1"/>
  <c r="V106" i="1" s="1"/>
  <c r="S289" i="1"/>
  <c r="R289" i="1"/>
  <c r="V289" i="1" s="1"/>
  <c r="R284" i="1"/>
  <c r="V284" i="1" s="1"/>
  <c r="Q70" i="1"/>
  <c r="Q58" i="1"/>
  <c r="Q232" i="1"/>
  <c r="Q154" i="1"/>
  <c r="S264" i="1"/>
  <c r="S151" i="1"/>
  <c r="R58" i="1"/>
  <c r="V58" i="1" s="1"/>
  <c r="S106" i="1"/>
  <c r="R103" i="1"/>
  <c r="V103" i="1" s="1"/>
  <c r="R257" i="1"/>
  <c r="V257" i="1" s="1"/>
  <c r="R207" i="1"/>
  <c r="V207" i="1" s="1"/>
  <c r="R113" i="1"/>
  <c r="V113" i="1" s="1"/>
  <c r="S113" i="1"/>
  <c r="R208" i="1"/>
  <c r="V208" i="1" s="1"/>
  <c r="Q182" i="1"/>
  <c r="R161" i="1"/>
  <c r="V161" i="1" s="1"/>
  <c r="Q208" i="1"/>
  <c r="Q161" i="1"/>
  <c r="Q151" i="1"/>
  <c r="S154" i="1"/>
  <c r="S279" i="1"/>
  <c r="Q195" i="1"/>
  <c r="Q128" i="1"/>
  <c r="R59" i="1"/>
  <c r="V59" i="1" s="1"/>
  <c r="Q177" i="1"/>
  <c r="S128" i="1"/>
  <c r="Q291" i="1"/>
  <c r="R292" i="1"/>
  <c r="V292" i="1" s="1"/>
  <c r="Q287" i="1"/>
  <c r="R277" i="1"/>
  <c r="V277" i="1" s="1"/>
  <c r="Q292" i="1"/>
  <c r="R249" i="1"/>
  <c r="V249" i="1" s="1"/>
  <c r="Q74" i="1"/>
  <c r="Q148" i="1"/>
  <c r="S190" i="1"/>
  <c r="S272" i="1"/>
  <c r="R184" i="1"/>
  <c r="V184" i="1" s="1"/>
  <c r="S249" i="1"/>
  <c r="R74" i="1"/>
  <c r="V74" i="1" s="1"/>
  <c r="S148" i="1"/>
  <c r="S222" i="1"/>
  <c r="Q184" i="1"/>
  <c r="Q222" i="1"/>
  <c r="Q129" i="1"/>
  <c r="R98" i="1"/>
  <c r="V98" i="1" s="1"/>
  <c r="S98" i="1"/>
  <c r="Q96" i="1"/>
  <c r="R96" i="1"/>
  <c r="V96" i="1" s="1"/>
  <c r="S70" i="1"/>
  <c r="R97" i="1"/>
  <c r="V97" i="1" s="1"/>
  <c r="Q190" i="1"/>
  <c r="S152" i="1"/>
  <c r="S129" i="1"/>
  <c r="S239" i="1"/>
  <c r="R152" i="1"/>
  <c r="V152" i="1" s="1"/>
  <c r="Q239" i="1"/>
  <c r="R291" i="1"/>
  <c r="V291" i="1" s="1"/>
  <c r="R272" i="1"/>
  <c r="V272" i="1" s="1"/>
  <c r="S287" i="1"/>
  <c r="R179" i="1"/>
  <c r="V179" i="1" s="1"/>
  <c r="Q179" i="1"/>
  <c r="S45" i="1"/>
  <c r="R45" i="1"/>
  <c r="V45" i="1" s="1"/>
  <c r="Q45" i="1"/>
  <c r="S36" i="1"/>
  <c r="R36" i="1"/>
  <c r="V36" i="1" s="1"/>
  <c r="Q36" i="1"/>
  <c r="S44" i="1"/>
  <c r="R44" i="1"/>
  <c r="V44" i="1" s="1"/>
  <c r="Q44" i="1"/>
  <c r="S35" i="1"/>
  <c r="Q35" i="1"/>
  <c r="R35" i="1"/>
  <c r="V35" i="1" s="1"/>
  <c r="S46" i="1"/>
  <c r="R46" i="1"/>
  <c r="V46" i="1" s="1"/>
  <c r="Q46" i="1"/>
  <c r="S50" i="1"/>
  <c r="R50" i="1"/>
  <c r="V50" i="1" s="1"/>
  <c r="Q50" i="1"/>
  <c r="S41" i="1"/>
  <c r="R41" i="1"/>
  <c r="V41" i="1" s="1"/>
  <c r="Q41" i="1"/>
  <c r="Q33" i="1"/>
  <c r="S33" i="1"/>
  <c r="R33" i="1"/>
  <c r="V33" i="1" s="1"/>
  <c r="S37" i="1"/>
  <c r="R37" i="1"/>
  <c r="V37" i="1" s="1"/>
  <c r="Q37" i="1"/>
  <c r="S51" i="1"/>
  <c r="R51" i="1"/>
  <c r="V51" i="1" s="1"/>
  <c r="Q51" i="1"/>
  <c r="S42" i="1"/>
  <c r="R42" i="1"/>
  <c r="V42" i="1" s="1"/>
  <c r="Q42" i="1"/>
  <c r="Q34" i="1"/>
  <c r="S34" i="1"/>
  <c r="R34" i="1"/>
  <c r="V34" i="1" s="1"/>
  <c r="S49" i="1"/>
  <c r="R49" i="1"/>
  <c r="V49" i="1" s="1"/>
  <c r="Q49" i="1"/>
  <c r="S40" i="1"/>
  <c r="R40" i="1"/>
  <c r="V40" i="1" s="1"/>
  <c r="Q40" i="1"/>
  <c r="S32" i="1"/>
  <c r="R32" i="1"/>
  <c r="V32" i="1" s="1"/>
  <c r="Q32" i="1"/>
  <c r="S48" i="1"/>
  <c r="R48" i="1"/>
  <c r="V48" i="1" s="1"/>
  <c r="Q48" i="1"/>
  <c r="S39" i="1"/>
  <c r="R39" i="1"/>
  <c r="V39" i="1" s="1"/>
  <c r="Q39" i="1"/>
  <c r="S31" i="1"/>
  <c r="R31" i="1"/>
  <c r="V31" i="1" s="1"/>
  <c r="Q31" i="1"/>
  <c r="S47" i="1"/>
  <c r="R47" i="1"/>
  <c r="V47" i="1" s="1"/>
  <c r="Q47" i="1"/>
  <c r="S38" i="1"/>
  <c r="R38" i="1"/>
  <c r="V38" i="1" s="1"/>
  <c r="Q38" i="1"/>
  <c r="S30" i="1"/>
  <c r="R30" i="1"/>
  <c r="V30" i="1" s="1"/>
  <c r="Q30" i="1"/>
  <c r="R210" i="1"/>
  <c r="V210" i="1" s="1"/>
  <c r="S211" i="1"/>
  <c r="R147" i="1"/>
  <c r="V147" i="1" s="1"/>
  <c r="Q85" i="1"/>
  <c r="R104" i="1"/>
  <c r="V104" i="1" s="1"/>
  <c r="S93" i="1"/>
  <c r="Q93" i="1"/>
  <c r="Q201" i="1"/>
  <c r="R130" i="1"/>
  <c r="V130" i="1" s="1"/>
  <c r="Q79" i="1"/>
  <c r="R178" i="1"/>
  <c r="V178" i="1" s="1"/>
  <c r="R205" i="1"/>
  <c r="V205" i="1" s="1"/>
  <c r="Q210" i="1"/>
  <c r="S205" i="1"/>
  <c r="Q243" i="1"/>
  <c r="Q149" i="1"/>
  <c r="R243" i="1"/>
  <c r="V243" i="1" s="1"/>
  <c r="R149" i="1"/>
  <c r="V149" i="1" s="1"/>
  <c r="R181" i="1"/>
  <c r="V181" i="1" s="1"/>
  <c r="S178" i="1"/>
  <c r="Q181" i="1"/>
  <c r="S201" i="1"/>
  <c r="Q147" i="1"/>
  <c r="R175" i="1"/>
  <c r="V175" i="1" s="1"/>
  <c r="Q194" i="1"/>
  <c r="S61" i="1"/>
  <c r="S175" i="1"/>
  <c r="R79" i="1"/>
  <c r="V79" i="1" s="1"/>
  <c r="S85" i="1"/>
  <c r="R204" i="1"/>
  <c r="V204" i="1" s="1"/>
  <c r="Q81" i="1"/>
  <c r="S71" i="1"/>
  <c r="Q71" i="1"/>
  <c r="S110" i="1"/>
  <c r="R194" i="1"/>
  <c r="V194" i="1" s="1"/>
  <c r="R186" i="1"/>
  <c r="V186" i="1" s="1"/>
  <c r="S168" i="1"/>
  <c r="S204" i="1"/>
  <c r="R209" i="1"/>
  <c r="V209" i="1" s="1"/>
  <c r="S197" i="1"/>
  <c r="R197" i="1"/>
  <c r="V197" i="1" s="1"/>
  <c r="Q131" i="1"/>
  <c r="Q211" i="1"/>
  <c r="S104" i="1"/>
  <c r="R81" i="1"/>
  <c r="V81" i="1" s="1"/>
  <c r="S186" i="1"/>
  <c r="S77" i="1"/>
  <c r="R77" i="1"/>
  <c r="V77" i="1" s="1"/>
  <c r="Q121" i="1"/>
  <c r="S131" i="1"/>
  <c r="Q163" i="1"/>
  <c r="R185" i="1"/>
  <c r="V185" i="1" s="1"/>
  <c r="Q141" i="1"/>
  <c r="R193" i="1"/>
  <c r="V193" i="1" s="1"/>
  <c r="S193" i="1"/>
  <c r="Q61" i="1"/>
  <c r="S163" i="1"/>
  <c r="R110" i="1"/>
  <c r="V110" i="1" s="1"/>
  <c r="S209" i="1"/>
  <c r="Q251" i="1"/>
  <c r="Q130" i="1"/>
  <c r="S172" i="1"/>
  <c r="R172" i="1"/>
  <c r="V172" i="1" s="1"/>
  <c r="Q255" i="1"/>
  <c r="Q206" i="1"/>
  <c r="R206" i="1"/>
  <c r="V206" i="1" s="1"/>
  <c r="S157" i="1"/>
  <c r="R157" i="1"/>
  <c r="V157" i="1" s="1"/>
  <c r="Q122" i="1"/>
  <c r="R122" i="1"/>
  <c r="V122" i="1" s="1"/>
  <c r="R225" i="1"/>
  <c r="V225" i="1" s="1"/>
  <c r="R88" i="1"/>
  <c r="V88" i="1" s="1"/>
  <c r="S225" i="1"/>
  <c r="S255" i="1"/>
  <c r="Q88" i="1"/>
  <c r="S138" i="1"/>
  <c r="S185" i="1"/>
  <c r="R138" i="1"/>
  <c r="V138" i="1" s="1"/>
  <c r="Q228" i="1"/>
  <c r="Q57" i="1"/>
  <c r="R250" i="1"/>
  <c r="V250" i="1" s="1"/>
  <c r="Q199" i="1"/>
  <c r="Q235" i="1"/>
  <c r="S250" i="1"/>
  <c r="S231" i="1"/>
  <c r="R168" i="1"/>
  <c r="V168" i="1" s="1"/>
  <c r="S199" i="1"/>
  <c r="S136" i="1"/>
  <c r="R136" i="1"/>
  <c r="V136" i="1" s="1"/>
  <c r="Q80" i="1"/>
  <c r="Q115" i="1"/>
  <c r="S241" i="1"/>
  <c r="R115" i="1"/>
  <c r="V115" i="1" s="1"/>
  <c r="Q241" i="1"/>
  <c r="R80" i="1"/>
  <c r="V80" i="1" s="1"/>
  <c r="R228" i="1"/>
  <c r="V228" i="1" s="1"/>
  <c r="S52" i="1"/>
  <c r="Q52" i="1"/>
  <c r="Q173" i="1"/>
  <c r="R173" i="1"/>
  <c r="V173" i="1" s="1"/>
  <c r="R89" i="1"/>
  <c r="V89" i="1" s="1"/>
  <c r="S89" i="1"/>
  <c r="R82" i="1"/>
  <c r="V82" i="1" s="1"/>
  <c r="Q82" i="1"/>
  <c r="Q92" i="1"/>
  <c r="S92" i="1"/>
  <c r="Q73" i="1"/>
  <c r="R73" i="1"/>
  <c r="V73" i="1" s="1"/>
  <c r="Q231" i="1"/>
  <c r="R235" i="1"/>
  <c r="V235" i="1" s="1"/>
  <c r="S87" i="1"/>
  <c r="Q87" i="1"/>
  <c r="S107" i="1"/>
  <c r="Q107" i="1"/>
  <c r="R107" i="1"/>
  <c r="V107" i="1" s="1"/>
  <c r="S188" i="1"/>
  <c r="R270" i="1"/>
  <c r="V270" i="1" s="1"/>
  <c r="R238" i="1"/>
  <c r="V238" i="1" s="1"/>
  <c r="S238" i="1"/>
  <c r="Q238" i="1"/>
  <c r="Q188" i="1"/>
  <c r="R57" i="1"/>
  <c r="V57" i="1" s="1"/>
  <c r="S132" i="1"/>
  <c r="Q132" i="1"/>
  <c r="S143" i="1"/>
  <c r="R143" i="1"/>
  <c r="V143" i="1" s="1"/>
  <c r="Q143" i="1"/>
  <c r="Q53" i="1"/>
  <c r="S53" i="1"/>
  <c r="Q171" i="1"/>
  <c r="S171" i="1"/>
  <c r="S75" i="1"/>
  <c r="Q75" i="1"/>
  <c r="R75" i="1"/>
  <c r="V75" i="1" s="1"/>
  <c r="R121" i="1"/>
  <c r="V121" i="1" s="1"/>
  <c r="Q216" i="1"/>
  <c r="S216" i="1"/>
  <c r="Q72" i="1"/>
  <c r="R72" i="1"/>
  <c r="V72" i="1" s="1"/>
  <c r="Q174" i="1"/>
  <c r="S174" i="1"/>
  <c r="R251" i="1"/>
  <c r="V251" i="1" s="1"/>
  <c r="S62" i="1"/>
  <c r="R62" i="1"/>
  <c r="V62" i="1" s="1"/>
  <c r="R65" i="1"/>
  <c r="V65" i="1" s="1"/>
  <c r="S65" i="1"/>
  <c r="Q65" i="1"/>
  <c r="Q117" i="1"/>
  <c r="S117" i="1"/>
  <c r="R117" i="1"/>
  <c r="V117" i="1" s="1"/>
  <c r="Q100" i="1"/>
  <c r="R100" i="1"/>
  <c r="V100" i="1" s="1"/>
  <c r="Q102" i="1"/>
  <c r="R102" i="1"/>
  <c r="V102" i="1" s="1"/>
  <c r="S102" i="1"/>
  <c r="Q78" i="1"/>
  <c r="S78" i="1"/>
  <c r="R183" i="1"/>
  <c r="V183" i="1" s="1"/>
  <c r="Q183" i="1"/>
  <c r="S183" i="1"/>
  <c r="Q137" i="1"/>
  <c r="S137" i="1"/>
  <c r="R137" i="1"/>
  <c r="V137" i="1" s="1"/>
  <c r="R141" i="1"/>
  <c r="V141" i="1" s="1"/>
  <c r="R237" i="1"/>
  <c r="V237" i="1" s="1"/>
  <c r="S237" i="1"/>
  <c r="Q237" i="1"/>
  <c r="Q66" i="1"/>
  <c r="S66" i="1"/>
  <c r="R66" i="1"/>
  <c r="V66" i="1" s="1"/>
  <c r="R95" i="1"/>
  <c r="V95" i="1" s="1"/>
  <c r="Q95" i="1"/>
  <c r="S95" i="1"/>
  <c r="Q101" i="1"/>
  <c r="R101" i="1"/>
  <c r="V101" i="1" s="1"/>
  <c r="S101" i="1"/>
  <c r="Q116" i="1"/>
  <c r="R116" i="1"/>
  <c r="V116" i="1" s="1"/>
  <c r="S116" i="1"/>
  <c r="Q150" i="1"/>
  <c r="R150" i="1"/>
  <c r="V150" i="1" s="1"/>
  <c r="S150" i="1"/>
  <c r="R214" i="1"/>
  <c r="V214" i="1" s="1"/>
  <c r="S214" i="1"/>
  <c r="Q214" i="1"/>
  <c r="R223" i="1"/>
  <c r="V223" i="1" s="1"/>
  <c r="S223" i="1"/>
  <c r="Q223" i="1"/>
  <c r="Q247" i="1"/>
  <c r="R247" i="1"/>
  <c r="V247" i="1" s="1"/>
  <c r="S247" i="1"/>
  <c r="R84" i="1"/>
  <c r="V84" i="1" s="1"/>
  <c r="S84" i="1"/>
  <c r="Q84" i="1"/>
  <c r="Q266" i="1"/>
  <c r="R94" i="1"/>
  <c r="V94" i="1" s="1"/>
  <c r="S94" i="1"/>
  <c r="Q94" i="1"/>
  <c r="R99" i="1"/>
  <c r="V99" i="1" s="1"/>
  <c r="S99" i="1"/>
  <c r="Q99" i="1"/>
  <c r="R266" i="1"/>
  <c r="V266" i="1" s="1"/>
  <c r="R60" i="1"/>
  <c r="V60" i="1" s="1"/>
  <c r="S60" i="1"/>
  <c r="Q60" i="1"/>
  <c r="R68" i="1"/>
  <c r="V68" i="1" s="1"/>
  <c r="S68" i="1"/>
  <c r="Q68" i="1"/>
  <c r="R76" i="1"/>
  <c r="V76" i="1" s="1"/>
  <c r="S76" i="1"/>
  <c r="Q76" i="1"/>
  <c r="R109" i="1"/>
  <c r="V109" i="1" s="1"/>
  <c r="S109" i="1"/>
  <c r="Q109" i="1"/>
  <c r="R118" i="1"/>
  <c r="V118" i="1" s="1"/>
  <c r="S118" i="1"/>
  <c r="Q118" i="1"/>
  <c r="R134" i="1"/>
  <c r="V134" i="1" s="1"/>
  <c r="S134" i="1"/>
  <c r="Q134" i="1"/>
  <c r="R144" i="1"/>
  <c r="V144" i="1" s="1"/>
  <c r="S144" i="1"/>
  <c r="Q144" i="1"/>
  <c r="R153" i="1"/>
  <c r="V153" i="1" s="1"/>
  <c r="S153" i="1"/>
  <c r="Q153" i="1"/>
  <c r="Q270" i="1"/>
  <c r="S294" i="1"/>
  <c r="S212" i="1"/>
  <c r="Q212" i="1"/>
  <c r="R212" i="1"/>
  <c r="V212" i="1" s="1"/>
  <c r="S219" i="1"/>
  <c r="Q219" i="1"/>
  <c r="R219" i="1"/>
  <c r="V219" i="1" s="1"/>
  <c r="R240" i="1"/>
  <c r="V240" i="1" s="1"/>
  <c r="S240" i="1"/>
  <c r="Q240" i="1"/>
  <c r="R221" i="1"/>
  <c r="V221" i="1" s="1"/>
  <c r="S221" i="1"/>
  <c r="Q221" i="1"/>
  <c r="Q227" i="1"/>
  <c r="S227" i="1"/>
  <c r="R227" i="1"/>
  <c r="V227" i="1" s="1"/>
  <c r="Q245" i="1"/>
  <c r="S245" i="1"/>
  <c r="R245" i="1"/>
  <c r="V245" i="1" s="1"/>
  <c r="R229" i="1"/>
  <c r="V229" i="1" s="1"/>
  <c r="S229" i="1"/>
  <c r="Q229" i="1"/>
  <c r="R213" i="1"/>
  <c r="V213" i="1" s="1"/>
  <c r="S213" i="1"/>
  <c r="Q213" i="1"/>
  <c r="R236" i="1"/>
  <c r="V236" i="1" s="1"/>
  <c r="S236" i="1"/>
  <c r="Q236" i="1"/>
  <c r="R246" i="1"/>
  <c r="V246" i="1" s="1"/>
  <c r="S246" i="1"/>
  <c r="Q246" i="1"/>
  <c r="R254" i="1"/>
  <c r="V254" i="1" s="1"/>
  <c r="S254" i="1"/>
  <c r="Q254" i="1"/>
  <c r="Q260" i="1"/>
  <c r="Q285" i="1"/>
  <c r="R260" i="1"/>
  <c r="V260" i="1" s="1"/>
  <c r="R294" i="1"/>
  <c r="V294" i="1" s="1"/>
  <c r="S285" i="1"/>
  <c r="R290" i="1"/>
  <c r="V290" i="1" s="1"/>
  <c r="S290" i="1"/>
  <c r="R275" i="1"/>
  <c r="V275" i="1" s="1"/>
  <c r="S275" i="1"/>
  <c r="R297" i="1"/>
  <c r="V297" i="1" s="1"/>
  <c r="S297" i="1"/>
  <c r="S288" i="1"/>
  <c r="R288" i="1"/>
  <c r="V288" i="1" s="1"/>
  <c r="Q288" i="1"/>
  <c r="R271" i="1"/>
  <c r="V271" i="1" s="1"/>
  <c r="S271" i="1"/>
  <c r="Q271" i="1"/>
  <c r="R280" i="1"/>
  <c r="V280" i="1" s="1"/>
  <c r="Q280" i="1"/>
  <c r="S280" i="1"/>
  <c r="R286" i="1"/>
  <c r="V286" i="1" s="1"/>
  <c r="S286" i="1"/>
  <c r="Q286" i="1"/>
  <c r="R263" i="1"/>
  <c r="V263" i="1" s="1"/>
  <c r="S263" i="1"/>
  <c r="Q263" i="1"/>
  <c r="R293" i="1"/>
  <c r="V293" i="1" s="1"/>
  <c r="S293" i="1"/>
  <c r="Q293" i="1"/>
  <c r="O299" i="1" l="1"/>
  <c r="T299" i="1" s="1"/>
  <c r="O300" i="1"/>
  <c r="T300" i="1" s="1"/>
  <c r="O302" i="1"/>
  <c r="T302" i="1" s="1"/>
  <c r="O303" i="1"/>
  <c r="T303" i="1" s="1"/>
  <c r="O304" i="1"/>
  <c r="T304" i="1" s="1"/>
  <c r="O305" i="1"/>
  <c r="T305" i="1" s="1"/>
  <c r="O307" i="1"/>
  <c r="T307" i="1" s="1"/>
  <c r="O308" i="1"/>
  <c r="T308" i="1" s="1"/>
  <c r="O309" i="1"/>
  <c r="T309" i="1" s="1"/>
  <c r="O311" i="1"/>
  <c r="T311" i="1" s="1"/>
  <c r="O312" i="1"/>
  <c r="T312" i="1" s="1"/>
  <c r="O314" i="1"/>
  <c r="T314" i="1" s="1"/>
  <c r="O315" i="1"/>
  <c r="T315" i="1" s="1"/>
  <c r="O316" i="1"/>
  <c r="T316" i="1" s="1"/>
  <c r="O317" i="1"/>
  <c r="T317" i="1" s="1"/>
  <c r="O318" i="1"/>
  <c r="T318" i="1" s="1"/>
  <c r="O319" i="1"/>
  <c r="T319" i="1" s="1"/>
  <c r="O320" i="1"/>
  <c r="T320" i="1" s="1"/>
  <c r="O321" i="1"/>
  <c r="T321" i="1" s="1"/>
  <c r="O322" i="1"/>
  <c r="T322" i="1" s="1"/>
  <c r="O323" i="1"/>
  <c r="T323" i="1" s="1"/>
  <c r="O324" i="1"/>
  <c r="T324" i="1" s="1"/>
  <c r="O325" i="1"/>
  <c r="T325" i="1" s="1"/>
  <c r="O326" i="1"/>
  <c r="T326" i="1" s="1"/>
  <c r="O328" i="1"/>
  <c r="T328" i="1" s="1"/>
  <c r="O329" i="1"/>
  <c r="T329" i="1" s="1"/>
  <c r="O331" i="1"/>
  <c r="T331" i="1" s="1"/>
  <c r="O332" i="1"/>
  <c r="T332" i="1" s="1"/>
  <c r="P317" i="1" l="1"/>
  <c r="S317" i="1" s="1"/>
  <c r="P307" i="1"/>
  <c r="Q307" i="1" s="1"/>
  <c r="P305" i="1"/>
  <c r="S305" i="1" s="1"/>
  <c r="P308" i="1"/>
  <c r="S308" i="1" s="1"/>
  <c r="P316" i="1"/>
  <c r="Q316" i="1" s="1"/>
  <c r="P323" i="1"/>
  <c r="Q323" i="1" s="1"/>
  <c r="P304" i="1"/>
  <c r="Q304" i="1" s="1"/>
  <c r="P312" i="1"/>
  <c r="Q312" i="1" s="1"/>
  <c r="U312" i="1"/>
  <c r="P303" i="1"/>
  <c r="S303" i="1" s="1"/>
  <c r="P320" i="1"/>
  <c r="R320" i="1" s="1"/>
  <c r="V320" i="1" s="1"/>
  <c r="P311" i="1"/>
  <c r="R311" i="1" s="1"/>
  <c r="V311" i="1" s="1"/>
  <c r="P300" i="1"/>
  <c r="Q300" i="1" s="1"/>
  <c r="U300" i="1"/>
  <c r="P332" i="1"/>
  <c r="Q332" i="1" s="1"/>
  <c r="P322" i="1"/>
  <c r="R322" i="1" s="1"/>
  <c r="V322" i="1" s="1"/>
  <c r="P328" i="1"/>
  <c r="Q328" i="1" s="1"/>
  <c r="P319" i="1"/>
  <c r="Q319" i="1" s="1"/>
  <c r="U319" i="1"/>
  <c r="P309" i="1"/>
  <c r="R309" i="1" s="1"/>
  <c r="V309" i="1" s="1"/>
  <c r="P299" i="1"/>
  <c r="Q299" i="1" s="1"/>
  <c r="U299" i="1"/>
  <c r="U309" i="1"/>
  <c r="P318" i="1"/>
  <c r="Q318" i="1" s="1"/>
  <c r="U318" i="1"/>
  <c r="U302" i="1"/>
  <c r="U321" i="1"/>
  <c r="P302" i="1"/>
  <c r="R302" i="1" s="1"/>
  <c r="V302" i="1" s="1"/>
  <c r="P326" i="1"/>
  <c r="S326" i="1" s="1"/>
  <c r="U325" i="1"/>
  <c r="U326" i="1"/>
  <c r="U317" i="1"/>
  <c r="U329" i="1"/>
  <c r="U311" i="1"/>
  <c r="P325" i="1"/>
  <c r="Q325" i="1" s="1"/>
  <c r="U307" i="1"/>
  <c r="U303" i="1"/>
  <c r="P321" i="1"/>
  <c r="R321" i="1" s="1"/>
  <c r="V321" i="1" s="1"/>
  <c r="U332" i="1"/>
  <c r="P324" i="1"/>
  <c r="Q324" i="1" s="1"/>
  <c r="U315" i="1"/>
  <c r="P331" i="1"/>
  <c r="S331" i="1" s="1"/>
  <c r="P315" i="1"/>
  <c r="R315" i="1" s="1"/>
  <c r="V315" i="1" s="1"/>
  <c r="U323" i="1"/>
  <c r="U331" i="1"/>
  <c r="U314" i="1"/>
  <c r="U322" i="1"/>
  <c r="R317" i="1"/>
  <c r="V317" i="1" s="1"/>
  <c r="P314" i="1"/>
  <c r="Q303" i="1"/>
  <c r="U324" i="1"/>
  <c r="U308" i="1"/>
  <c r="P329" i="1"/>
  <c r="U316" i="1"/>
  <c r="U305" i="1"/>
  <c r="U328" i="1"/>
  <c r="U320" i="1"/>
  <c r="U304" i="1"/>
  <c r="O63" i="1"/>
  <c r="T63" i="1" s="1"/>
  <c r="O67" i="1"/>
  <c r="T67" i="1" s="1"/>
  <c r="R308" i="1" l="1"/>
  <c r="V308" i="1" s="1"/>
  <c r="S319" i="1"/>
  <c r="S320" i="1"/>
  <c r="Q317" i="1"/>
  <c r="R303" i="1"/>
  <c r="V303" i="1" s="1"/>
  <c r="Q309" i="1"/>
  <c r="Q305" i="1"/>
  <c r="S328" i="1"/>
  <c r="R305" i="1"/>
  <c r="V305" i="1" s="1"/>
  <c r="R328" i="1"/>
  <c r="V328" i="1" s="1"/>
  <c r="R307" i="1"/>
  <c r="V307" i="1" s="1"/>
  <c r="Q320" i="1"/>
  <c r="Q308" i="1"/>
  <c r="Q311" i="1"/>
  <c r="S316" i="1"/>
  <c r="S323" i="1"/>
  <c r="S311" i="1"/>
  <c r="S307" i="1"/>
  <c r="R319" i="1"/>
  <c r="V319" i="1" s="1"/>
  <c r="S332" i="1"/>
  <c r="R316" i="1"/>
  <c r="V316" i="1" s="1"/>
  <c r="S300" i="1"/>
  <c r="R332" i="1"/>
  <c r="V332" i="1" s="1"/>
  <c r="R300" i="1"/>
  <c r="V300" i="1" s="1"/>
  <c r="R323" i="1"/>
  <c r="V323" i="1" s="1"/>
  <c r="S304" i="1"/>
  <c r="S322" i="1"/>
  <c r="S312" i="1"/>
  <c r="R304" i="1"/>
  <c r="V304" i="1" s="1"/>
  <c r="Q322" i="1"/>
  <c r="R312" i="1"/>
  <c r="V312" i="1" s="1"/>
  <c r="S309" i="1"/>
  <c r="S299" i="1"/>
  <c r="R299" i="1"/>
  <c r="V299" i="1" s="1"/>
  <c r="S318" i="1"/>
  <c r="Q302" i="1"/>
  <c r="S325" i="1"/>
  <c r="S302" i="1"/>
  <c r="R318" i="1"/>
  <c r="V318" i="1" s="1"/>
  <c r="Q326" i="1"/>
  <c r="R324" i="1"/>
  <c r="V324" i="1" s="1"/>
  <c r="R325" i="1"/>
  <c r="V325" i="1" s="1"/>
  <c r="S321" i="1"/>
  <c r="S324" i="1"/>
  <c r="R326" i="1"/>
  <c r="V326" i="1" s="1"/>
  <c r="Q321" i="1"/>
  <c r="R331" i="1"/>
  <c r="V331" i="1" s="1"/>
  <c r="Q331" i="1"/>
  <c r="S315" i="1"/>
  <c r="Q315" i="1"/>
  <c r="S314" i="1"/>
  <c r="R314" i="1"/>
  <c r="V314" i="1" s="1"/>
  <c r="Q314" i="1"/>
  <c r="Q329" i="1"/>
  <c r="S329" i="1"/>
  <c r="R329" i="1"/>
  <c r="V329" i="1" s="1"/>
  <c r="P67" i="1"/>
  <c r="R67" i="1" s="1"/>
  <c r="V67" i="1" s="1"/>
  <c r="U67" i="1"/>
  <c r="U63" i="1"/>
  <c r="P63" i="1"/>
  <c r="Q67" i="1" l="1"/>
  <c r="S67" i="1"/>
  <c r="R63" i="1"/>
  <c r="V63" i="1" s="1"/>
  <c r="S63" i="1"/>
  <c r="Q63" i="1"/>
  <c r="O124" i="1" l="1"/>
  <c r="T124" i="1" s="1"/>
  <c r="O142" i="1"/>
  <c r="T142" i="1" s="1"/>
  <c r="O145" i="1"/>
  <c r="T145" i="1" s="1"/>
  <c r="O146" i="1"/>
  <c r="T146" i="1" s="1"/>
  <c r="O160" i="1"/>
  <c r="T160" i="1" s="1"/>
  <c r="O162" i="1"/>
  <c r="T162" i="1" s="1"/>
  <c r="O169" i="1"/>
  <c r="T169" i="1" s="1"/>
  <c r="O187" i="1"/>
  <c r="T187" i="1" s="1"/>
  <c r="O191" i="1"/>
  <c r="T191" i="1" s="1"/>
  <c r="O203" i="1"/>
  <c r="T203" i="1" s="1"/>
  <c r="O215" i="1"/>
  <c r="T215" i="1" s="1"/>
  <c r="O218" i="1"/>
  <c r="T218" i="1" s="1"/>
  <c r="O220" i="1"/>
  <c r="T220" i="1" s="1"/>
  <c r="O226" i="1"/>
  <c r="T226" i="1" s="1"/>
  <c r="O233" i="1"/>
  <c r="T233" i="1" s="1"/>
  <c r="O242" i="1"/>
  <c r="T242" i="1" s="1"/>
  <c r="O244" i="1"/>
  <c r="T244" i="1" s="1"/>
  <c r="O248" i="1"/>
  <c r="T248" i="1" s="1"/>
  <c r="O253" i="1"/>
  <c r="T253" i="1" s="1"/>
  <c r="O256" i="1"/>
  <c r="T256" i="1" s="1"/>
  <c r="O259" i="1"/>
  <c r="T259" i="1" s="1"/>
  <c r="O265" i="1"/>
  <c r="T265" i="1" s="1"/>
  <c r="O267" i="1"/>
  <c r="T267" i="1" s="1"/>
  <c r="O283" i="1"/>
  <c r="T283" i="1" s="1"/>
  <c r="O298" i="1"/>
  <c r="T298" i="1" s="1"/>
  <c r="O301" i="1"/>
  <c r="T301" i="1" s="1"/>
  <c r="O306" i="1"/>
  <c r="T306" i="1" s="1"/>
  <c r="O310" i="1"/>
  <c r="T310" i="1" s="1"/>
  <c r="O313" i="1"/>
  <c r="T313" i="1" s="1"/>
  <c r="O327" i="1"/>
  <c r="T327" i="1" s="1"/>
  <c r="O330" i="1"/>
  <c r="T330" i="1" s="1"/>
  <c r="O126" i="1"/>
  <c r="O54" i="1"/>
  <c r="T54" i="1" s="1"/>
  <c r="O56" i="1"/>
  <c r="O91" i="1"/>
  <c r="O125" i="1"/>
  <c r="O133" i="1"/>
  <c r="O135" i="1"/>
  <c r="O180" i="1"/>
  <c r="O230" i="1"/>
  <c r="O268" i="1"/>
  <c r="O273" i="1"/>
  <c r="F273" i="1"/>
  <c r="F268" i="1"/>
  <c r="F230" i="1"/>
  <c r="F180" i="1"/>
  <c r="F135" i="1"/>
  <c r="F133" i="1"/>
  <c r="F125" i="1"/>
  <c r="F126" i="1"/>
  <c r="F91" i="1"/>
  <c r="F56" i="1"/>
  <c r="T126" i="1" l="1"/>
  <c r="U126" i="1" s="1"/>
  <c r="T135" i="1"/>
  <c r="U135" i="1" s="1"/>
  <c r="T125" i="1"/>
  <c r="T230" i="1"/>
  <c r="T273" i="1"/>
  <c r="U273" i="1" s="1"/>
  <c r="T180" i="1"/>
  <c r="U180" i="1" s="1"/>
  <c r="T133" i="1"/>
  <c r="U133" i="1" s="1"/>
  <c r="T91" i="1"/>
  <c r="U91" i="1" s="1"/>
  <c r="T56" i="1"/>
  <c r="U56" i="1" s="1"/>
  <c r="T268" i="1"/>
  <c r="U268" i="1" s="1"/>
  <c r="P233" i="1"/>
  <c r="Q233" i="1" s="1"/>
  <c r="P169" i="1"/>
  <c r="Q169" i="1" s="1"/>
  <c r="P327" i="1"/>
  <c r="Q327" i="1" s="1"/>
  <c r="P265" i="1"/>
  <c r="Q265" i="1" s="1"/>
  <c r="U226" i="1"/>
  <c r="P162" i="1"/>
  <c r="Q162" i="1" s="1"/>
  <c r="P313" i="1"/>
  <c r="Q313" i="1" s="1"/>
  <c r="U313" i="1"/>
  <c r="P259" i="1"/>
  <c r="Q259" i="1" s="1"/>
  <c r="P160" i="1"/>
  <c r="Q160" i="1" s="1"/>
  <c r="P242" i="1"/>
  <c r="Q242" i="1" s="1"/>
  <c r="P256" i="1"/>
  <c r="Q256" i="1" s="1"/>
  <c r="P146" i="1"/>
  <c r="Q146" i="1" s="1"/>
  <c r="P187" i="1"/>
  <c r="Q187" i="1" s="1"/>
  <c r="P306" i="1"/>
  <c r="Q306" i="1" s="1"/>
  <c r="P253" i="1"/>
  <c r="Q253" i="1" s="1"/>
  <c r="P215" i="1"/>
  <c r="Q215" i="1" s="1"/>
  <c r="P301" i="1"/>
  <c r="Q301" i="1" s="1"/>
  <c r="P248" i="1"/>
  <c r="Q248" i="1" s="1"/>
  <c r="P203" i="1"/>
  <c r="Q203" i="1" s="1"/>
  <c r="P283" i="1"/>
  <c r="Q283" i="1" s="1"/>
  <c r="P267" i="1"/>
  <c r="Q267" i="1" s="1"/>
  <c r="P54" i="1"/>
  <c r="Q54" i="1" s="1"/>
  <c r="P244" i="1"/>
  <c r="Q244" i="1" s="1"/>
  <c r="P124" i="1"/>
  <c r="Q124" i="1" s="1"/>
  <c r="U124" i="1"/>
  <c r="P142" i="1"/>
  <c r="R142" i="1" s="1"/>
  <c r="V142" i="1" s="1"/>
  <c r="U256" i="1"/>
  <c r="P191" i="1"/>
  <c r="R191" i="1" s="1"/>
  <c r="V191" i="1" s="1"/>
  <c r="U215" i="1"/>
  <c r="U248" i="1"/>
  <c r="P268" i="1"/>
  <c r="P273" i="1"/>
  <c r="U265" i="1"/>
  <c r="U160" i="1"/>
  <c r="P180" i="1"/>
  <c r="P56" i="1"/>
  <c r="U306" i="1"/>
  <c r="P133" i="1"/>
  <c r="P135" i="1"/>
  <c r="U242" i="1"/>
  <c r="U187" i="1"/>
  <c r="U283" i="1"/>
  <c r="P125" i="1"/>
  <c r="U244" i="1"/>
  <c r="U301" i="1"/>
  <c r="P145" i="1"/>
  <c r="Q145" i="1" s="1"/>
  <c r="U191" i="1"/>
  <c r="U218" i="1"/>
  <c r="U145" i="1"/>
  <c r="U169" i="1"/>
  <c r="P226" i="1"/>
  <c r="Q226" i="1" s="1"/>
  <c r="U259" i="1"/>
  <c r="P218" i="1"/>
  <c r="Q218" i="1" s="1"/>
  <c r="U310" i="1"/>
  <c r="P310" i="1"/>
  <c r="Q310" i="1" s="1"/>
  <c r="P220" i="1"/>
  <c r="Q220" i="1" s="1"/>
  <c r="U253" i="1"/>
  <c r="U327" i="1"/>
  <c r="U54" i="1"/>
  <c r="U220" i="1"/>
  <c r="P91" i="1"/>
  <c r="R91" i="1" s="1"/>
  <c r="V91" i="1" s="1"/>
  <c r="U330" i="1"/>
  <c r="P330" i="1"/>
  <c r="Q330" i="1" s="1"/>
  <c r="U298" i="1"/>
  <c r="P298" i="1"/>
  <c r="Q298" i="1" s="1"/>
  <c r="U233" i="1"/>
  <c r="U125" i="1"/>
  <c r="U142" i="1"/>
  <c r="P230" i="1"/>
  <c r="P126" i="1"/>
  <c r="U146" i="1"/>
  <c r="U203" i="1"/>
  <c r="U162" i="1"/>
  <c r="U230" i="1"/>
  <c r="U267" i="1"/>
  <c r="S169" i="1"/>
  <c r="S160" i="1"/>
  <c r="R301" i="1"/>
  <c r="V301" i="1" s="1"/>
  <c r="R169" i="1"/>
  <c r="V169" i="1" s="1"/>
  <c r="R160" i="1"/>
  <c r="V160" i="1" s="1"/>
  <c r="S54" i="1" l="1"/>
  <c r="R54" i="1"/>
  <c r="V54" i="1" s="1"/>
  <c r="S242" i="1"/>
  <c r="R242" i="1"/>
  <c r="V242" i="1" s="1"/>
  <c r="S301" i="1"/>
  <c r="S146" i="1"/>
  <c r="R187" i="1"/>
  <c r="V187" i="1" s="1"/>
  <c r="S327" i="1"/>
  <c r="S203" i="1"/>
  <c r="R203" i="1"/>
  <c r="V203" i="1" s="1"/>
  <c r="S253" i="1"/>
  <c r="R327" i="1"/>
  <c r="V327" i="1" s="1"/>
  <c r="S256" i="1"/>
  <c r="R256" i="1"/>
  <c r="V256" i="1" s="1"/>
  <c r="R283" i="1"/>
  <c r="V283" i="1" s="1"/>
  <c r="R146" i="1"/>
  <c r="V146" i="1" s="1"/>
  <c r="S283" i="1"/>
  <c r="R267" i="1"/>
  <c r="V267" i="1" s="1"/>
  <c r="S162" i="1"/>
  <c r="R306" i="1"/>
  <c r="V306" i="1" s="1"/>
  <c r="S313" i="1"/>
  <c r="S187" i="1"/>
  <c r="R162" i="1"/>
  <c r="V162" i="1" s="1"/>
  <c r="S267" i="1"/>
  <c r="S306" i="1"/>
  <c r="R124" i="1"/>
  <c r="V124" i="1" s="1"/>
  <c r="S124" i="1"/>
  <c r="R313" i="1"/>
  <c r="V313" i="1" s="1"/>
  <c r="R259" i="1"/>
  <c r="V259" i="1" s="1"/>
  <c r="S259" i="1"/>
  <c r="R233" i="1"/>
  <c r="V233" i="1" s="1"/>
  <c r="R244" i="1"/>
  <c r="V244" i="1" s="1"/>
  <c r="S233" i="1"/>
  <c r="R215" i="1"/>
  <c r="V215" i="1" s="1"/>
  <c r="S215" i="1"/>
  <c r="S244" i="1"/>
  <c r="S248" i="1"/>
  <c r="S265" i="1"/>
  <c r="R248" i="1"/>
  <c r="V248" i="1" s="1"/>
  <c r="R253" i="1"/>
  <c r="V253" i="1" s="1"/>
  <c r="R265" i="1"/>
  <c r="V265" i="1" s="1"/>
  <c r="S142" i="1"/>
  <c r="Q142" i="1"/>
  <c r="S191" i="1"/>
  <c r="Q191" i="1"/>
  <c r="S310" i="1"/>
  <c r="R218" i="1"/>
  <c r="V218" i="1" s="1"/>
  <c r="S91" i="1"/>
  <c r="S226" i="1"/>
  <c r="R145" i="1"/>
  <c r="V145" i="1" s="1"/>
  <c r="R310" i="1"/>
  <c r="V310" i="1" s="1"/>
  <c r="R226" i="1"/>
  <c r="V226" i="1" s="1"/>
  <c r="S220" i="1"/>
  <c r="S330" i="1"/>
  <c r="R330" i="1"/>
  <c r="V330" i="1" s="1"/>
  <c r="S298" i="1"/>
  <c r="S218" i="1"/>
  <c r="S145" i="1"/>
  <c r="Q91" i="1"/>
  <c r="R298" i="1"/>
  <c r="V298" i="1" s="1"/>
  <c r="R220" i="1"/>
  <c r="V220" i="1" s="1"/>
  <c r="Q56" i="1"/>
  <c r="S56" i="1"/>
  <c r="R56" i="1"/>
  <c r="V56" i="1" s="1"/>
  <c r="Q135" i="1"/>
  <c r="R135" i="1"/>
  <c r="V135" i="1" s="1"/>
  <c r="S135" i="1"/>
  <c r="Q133" i="1"/>
  <c r="S133" i="1"/>
  <c r="R133" i="1"/>
  <c r="V133" i="1" s="1"/>
  <c r="Q268" i="1"/>
  <c r="S268" i="1"/>
  <c r="R268" i="1"/>
  <c r="V268" i="1" s="1"/>
  <c r="Q230" i="1"/>
  <c r="R230" i="1"/>
  <c r="V230" i="1" s="1"/>
  <c r="S230" i="1"/>
  <c r="Q180" i="1"/>
  <c r="R180" i="1"/>
  <c r="V180" i="1" s="1"/>
  <c r="S180" i="1"/>
  <c r="Q125" i="1"/>
  <c r="R125" i="1"/>
  <c r="V125" i="1" s="1"/>
  <c r="S125" i="1"/>
  <c r="Q126" i="1"/>
  <c r="R126" i="1"/>
  <c r="V126" i="1" s="1"/>
  <c r="S126" i="1"/>
  <c r="Q273" i="1"/>
  <c r="S273" i="1"/>
  <c r="R273" i="1"/>
  <c r="V2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SHODAN</author>
  </authors>
  <commentList>
    <comment ref="A1" authorId="0" shapeId="0" xr:uid="{CB5FDA09-DE18-4E1C-A4A9-465CB0C3F3DB}">
      <text>
        <r>
          <rPr>
            <b/>
            <sz val="9"/>
            <color indexed="81"/>
            <rFont val="Tahoma"/>
            <charset val="1"/>
          </rPr>
          <t>SHODAN:</t>
        </r>
        <r>
          <rPr>
            <sz val="9"/>
            <color indexed="81"/>
            <rFont val="Tahoma"/>
            <charset val="1"/>
          </rPr>
          <t xml:space="preserve">
Remember to include Returned Books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0C9E22-0C03-4E72-8E64-E3B2877A50FC}" keepAlive="1" name="Query - data" description="Connection to the 'data' query in the workbook." type="5" refreshedVersion="6" background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<sst xmlns="http://schemas.openxmlformats.org/spreadsheetml/2006/main" count="1468" uniqueCount="1182">
  <si>
    <t>Title</t>
  </si>
  <si>
    <t>Author</t>
  </si>
  <si>
    <t>Minutes</t>
  </si>
  <si>
    <t>Buy Date</t>
  </si>
  <si>
    <t>Rating</t>
  </si>
  <si>
    <t>Performance</t>
  </si>
  <si>
    <t>Story</t>
  </si>
  <si>
    <t>MEMBER GIFT: The Tales of Max Carrados</t>
  </si>
  <si>
    <t>Ernest Bramah</t>
  </si>
  <si>
    <t>Flat Earth News</t>
  </si>
  <si>
    <t>Nick Davies</t>
  </si>
  <si>
    <t>Bruce Hood</t>
  </si>
  <si>
    <t>Owen Jones</t>
  </si>
  <si>
    <t>Stephen Leather</t>
  </si>
  <si>
    <t>Joseph Fink, Jeffrey Cranor</t>
  </si>
  <si>
    <t>Patrick Rothfuss</t>
  </si>
  <si>
    <t>Justice: What's the Right Thing to Do?</t>
  </si>
  <si>
    <t>Michael J. Sandel</t>
  </si>
  <si>
    <t>Someone Like You</t>
  </si>
  <si>
    <t>Roald Dahl</t>
  </si>
  <si>
    <t>The Unlikely Pilgrimage of Harold Fry</t>
  </si>
  <si>
    <t>Rachel Joyce</t>
  </si>
  <si>
    <t>Oscar Wilde's The Canterville Ghost</t>
  </si>
  <si>
    <t>Oscar Wilde, Gareth Tilley (dramatized by)</t>
  </si>
  <si>
    <t>V for Vendetta</t>
  </si>
  <si>
    <t>Alan Moore</t>
  </si>
  <si>
    <t>Child 44</t>
  </si>
  <si>
    <t>Tom Rob Smith</t>
  </si>
  <si>
    <t>The Rats</t>
  </si>
  <si>
    <t>James Herbert</t>
  </si>
  <si>
    <t>I Am Legend</t>
  </si>
  <si>
    <t>Richard Matheson</t>
  </si>
  <si>
    <t>The Bone Season</t>
  </si>
  <si>
    <t>Samantha Shannon</t>
  </si>
  <si>
    <t>Life, Liberty and the Pursuit of Sausages</t>
  </si>
  <si>
    <t>Tom Holt</t>
  </si>
  <si>
    <t>The Humans</t>
  </si>
  <si>
    <t>Matt Haig</t>
  </si>
  <si>
    <t>London Falling</t>
  </si>
  <si>
    <t>Paul Cornell</t>
  </si>
  <si>
    <t>The Abyss Beyond Dreams</t>
  </si>
  <si>
    <t>Peter F. Hamilton</t>
  </si>
  <si>
    <t>Touch</t>
  </si>
  <si>
    <t>Claire North</t>
  </si>
  <si>
    <t>Poison</t>
  </si>
  <si>
    <t>Chris Wooding</t>
  </si>
  <si>
    <t>The First Fifteen Lives of Harry August</t>
  </si>
  <si>
    <t>Broken Angels</t>
  </si>
  <si>
    <t>Richard Morgan</t>
  </si>
  <si>
    <t>Oliver Sacks</t>
  </si>
  <si>
    <t>Richard Dawkins</t>
  </si>
  <si>
    <t>The Girl with All the Gifts</t>
  </si>
  <si>
    <t>M. R. Carey</t>
  </si>
  <si>
    <t>The Martian</t>
  </si>
  <si>
    <t>Andy Weir</t>
  </si>
  <si>
    <t>Foxglove Summer</t>
  </si>
  <si>
    <t>Ben Aaronovitch</t>
  </si>
  <si>
    <t>I Think You'll Find It's a Bit More Complicated Than That</t>
  </si>
  <si>
    <t>Ben Goldacre</t>
  </si>
  <si>
    <t>A War of Gifts</t>
  </si>
  <si>
    <t>Orson Scott Card</t>
  </si>
  <si>
    <t>The Last Policeman</t>
  </si>
  <si>
    <t>Ben H. Winters</t>
  </si>
  <si>
    <t>The Collectors</t>
  </si>
  <si>
    <t>Philip Pullman</t>
  </si>
  <si>
    <t>The Evolutionary Void</t>
  </si>
  <si>
    <t>The Temporal Void</t>
  </si>
  <si>
    <t>Retribution Falls</t>
  </si>
  <si>
    <t>Wheels of Terror</t>
  </si>
  <si>
    <t>Sven Hassel</t>
  </si>
  <si>
    <t>What If?</t>
  </si>
  <si>
    <t>Randall Munroe</t>
  </si>
  <si>
    <t>The Last Wish</t>
  </si>
  <si>
    <t>Andrzej Sapkowski</t>
  </si>
  <si>
    <t>Click-Clack the Rattlebag, a free short story written and performed by Neil Gaiman</t>
  </si>
  <si>
    <t>Neil Gaiman</t>
  </si>
  <si>
    <t>The Dreaming Void</t>
  </si>
  <si>
    <t>Tim Harford</t>
  </si>
  <si>
    <t>The Legend of Sleepy Hollow</t>
  </si>
  <si>
    <t>Washington Irving</t>
  </si>
  <si>
    <t>Altered Carbon</t>
  </si>
  <si>
    <t>The Undercover Economist Strikes Back</t>
  </si>
  <si>
    <t>Judas Unchained</t>
  </si>
  <si>
    <t>Pandora's Star</t>
  </si>
  <si>
    <t>Armistead Maupin</t>
  </si>
  <si>
    <t>Janet W. Hardy, Dossie Easton</t>
  </si>
  <si>
    <t>Look Who's Back</t>
  </si>
  <si>
    <t>Timur Vermes</t>
  </si>
  <si>
    <t>13 Things That Don't Make Sense: The Most Intriguing Scientific Mysteries</t>
  </si>
  <si>
    <t>Michael Brooks</t>
  </si>
  <si>
    <t>The Antidote</t>
  </si>
  <si>
    <t>Oliver Burkeman</t>
  </si>
  <si>
    <t>The Etymologicon</t>
  </si>
  <si>
    <t>Mark Forsyth</t>
  </si>
  <si>
    <t>You Are Not So Smart</t>
  </si>
  <si>
    <t>David McRaney</t>
  </si>
  <si>
    <t>Watership Down</t>
  </si>
  <si>
    <t>Richard Adams</t>
  </si>
  <si>
    <t>A Monster Calls</t>
  </si>
  <si>
    <t>Patrick Ness</t>
  </si>
  <si>
    <t>The Knife of Never Letting Go</t>
  </si>
  <si>
    <t>Why Does E=MC2 and Why Should We Care</t>
  </si>
  <si>
    <t>Brian Cox, Jeff Forshaw</t>
  </si>
  <si>
    <t>The Gospel of Loki</t>
  </si>
  <si>
    <t>Joanne M. Harris</t>
  </si>
  <si>
    <t>Shadows in Flight</t>
  </si>
  <si>
    <t>Hugh Howey</t>
  </si>
  <si>
    <t>The Tractate Middoth</t>
  </si>
  <si>
    <t>M. R. James</t>
  </si>
  <si>
    <t>The Importance of Being Earnest</t>
  </si>
  <si>
    <t>Oscar Wilde</t>
  </si>
  <si>
    <t>Oh Whistle and I'll Come to You, My Lad</t>
  </si>
  <si>
    <t>Ender in Exile</t>
  </si>
  <si>
    <t>Nineteen Eighty-Four</t>
  </si>
  <si>
    <t>George Orwell</t>
  </si>
  <si>
    <t>The Hundred-Year-Old Man Who Climbed Out of the Window and Disappeared</t>
  </si>
  <si>
    <t>Jonas Jonasson</t>
  </si>
  <si>
    <t>Oh Dear Silvia</t>
  </si>
  <si>
    <t>Dawn French</t>
  </si>
  <si>
    <t>Your Deceptive Mind: A Scientific Guide to Critical Thinking Skills</t>
  </si>
  <si>
    <t>Effective Communication Skills</t>
  </si>
  <si>
    <t>The Meaning of Life: Perspectives from the World's Great Intellectual Traditions</t>
  </si>
  <si>
    <t>Skepticism 101: How to Think like a Scientist</t>
  </si>
  <si>
    <t>Terra</t>
  </si>
  <si>
    <t>Mitch Benn</t>
  </si>
  <si>
    <t>Terry Pratchett, Neil Gaiman</t>
  </si>
  <si>
    <t>Cloud Atlas</t>
  </si>
  <si>
    <t>David Mitchell</t>
  </si>
  <si>
    <t>Dune Messiah</t>
  </si>
  <si>
    <t>Frank Herbert</t>
  </si>
  <si>
    <t>Debt: The First 5,000 Years</t>
  </si>
  <si>
    <t>David Graeber</t>
  </si>
  <si>
    <t>Hard-boiled Wonderland and the End of the World</t>
  </si>
  <si>
    <t>Haruki Murakami</t>
  </si>
  <si>
    <t>The Rise of Endymion</t>
  </si>
  <si>
    <t>Dan Simmons</t>
  </si>
  <si>
    <t>How to Win Friends &amp; Influence People</t>
  </si>
  <si>
    <t>Dale Carnegie</t>
  </si>
  <si>
    <t>Endymion</t>
  </si>
  <si>
    <t>Unmarketing</t>
  </si>
  <si>
    <t>Scott Stratten</t>
  </si>
  <si>
    <t>The Lean Startup</t>
  </si>
  <si>
    <t>Eric Ries</t>
  </si>
  <si>
    <t>The Day Of The Triffids</t>
  </si>
  <si>
    <t>John Wyndham</t>
  </si>
  <si>
    <t>Outliers</t>
  </si>
  <si>
    <t>Malcolm Gladwell</t>
  </si>
  <si>
    <t>Whoops!</t>
  </si>
  <si>
    <t>John Lanchester</t>
  </si>
  <si>
    <t>The Fall of Hyperion</t>
  </si>
  <si>
    <t>The Adventure of the Blue Carbuncle</t>
  </si>
  <si>
    <t>Arthur Conan Doyle</t>
  </si>
  <si>
    <t>Hyperion</t>
  </si>
  <si>
    <t>The Atheist's Guide to Christmas</t>
  </si>
  <si>
    <t>Ariane Sherine (editor), Richard Dawkins, Simon Le Bon</t>
  </si>
  <si>
    <t>Three Men in a Boat (To Say Nothing of the Dog)</t>
  </si>
  <si>
    <t>Jerome K. Jerome</t>
  </si>
  <si>
    <t>George R. R. Martin</t>
  </si>
  <si>
    <t>Out of the Silent Planet</t>
  </si>
  <si>
    <t>C. S. Lewis</t>
  </si>
  <si>
    <t>Something Wicked This Way Comes &amp; A Sound of Thunder</t>
  </si>
  <si>
    <t>Ray Bradbury</t>
  </si>
  <si>
    <t>Room</t>
  </si>
  <si>
    <t>Emma Donoghue</t>
  </si>
  <si>
    <t>David Rock</t>
  </si>
  <si>
    <t>The Ruby in the Smoke</t>
  </si>
  <si>
    <t>Great Expectations</t>
  </si>
  <si>
    <t>Charles Dickens</t>
  </si>
  <si>
    <t>The Tiger in the Well</t>
  </si>
  <si>
    <t>The Happiness Project</t>
  </si>
  <si>
    <t>Gretchen Rubin</t>
  </si>
  <si>
    <t>The Kite Runner</t>
  </si>
  <si>
    <t>Khaled Hosseini</t>
  </si>
  <si>
    <t>Summer of Night</t>
  </si>
  <si>
    <t>The Shadow in the North</t>
  </si>
  <si>
    <t>The Lost Continent: Travels In Small Town America</t>
  </si>
  <si>
    <t>Bill Bryson</t>
  </si>
  <si>
    <t>The Moneyless Man</t>
  </si>
  <si>
    <t>Mark Boyle</t>
  </si>
  <si>
    <t>Before I Go To Sleep</t>
  </si>
  <si>
    <t>S J Watson</t>
  </si>
  <si>
    <t>The Night Before Christmas</t>
  </si>
  <si>
    <t>Clement Clarke Moore</t>
  </si>
  <si>
    <t>The Night Circus</t>
  </si>
  <si>
    <t>Erin Morgenstern</t>
  </si>
  <si>
    <t>Shatter</t>
  </si>
  <si>
    <t>Michael Robotham</t>
  </si>
  <si>
    <t>Way with Words</t>
  </si>
  <si>
    <t>Professor Michael D. C. Drout</t>
  </si>
  <si>
    <t>Shadow Puppets</t>
  </si>
  <si>
    <t>Shadow of the Giant</t>
  </si>
  <si>
    <t>I, Partridge: We Need to Talk About Alan</t>
  </si>
  <si>
    <t>Alan Partridge</t>
  </si>
  <si>
    <t>Shadow of the Hegemon</t>
  </si>
  <si>
    <t>Jeaniene Frost</t>
  </si>
  <si>
    <t>The Help</t>
  </si>
  <si>
    <t>Kathryn Stockett</t>
  </si>
  <si>
    <t>Bad Science</t>
  </si>
  <si>
    <t>The Metamorphoses</t>
  </si>
  <si>
    <t>Ovid</t>
  </si>
  <si>
    <t>Ender's Shadow</t>
  </si>
  <si>
    <t>The Child Thief</t>
  </si>
  <si>
    <t>Brom</t>
  </si>
  <si>
    <t>Suzanne Collins</t>
  </si>
  <si>
    <t>Breakfast with Socrates</t>
  </si>
  <si>
    <t>Robert Rowland Smith</t>
  </si>
  <si>
    <t>Classic Tales of Mystery: The Terrible Old Man</t>
  </si>
  <si>
    <t>H. P. Lovecraft</t>
  </si>
  <si>
    <t>The Graveyard Book</t>
  </si>
  <si>
    <t>Once Upon a Time in the North</t>
  </si>
  <si>
    <t>The Brain and the Meaning of Life</t>
  </si>
  <si>
    <t>Paul Thagard</t>
  </si>
  <si>
    <t>The Power of Less</t>
  </si>
  <si>
    <t>Leo Babauta</t>
  </si>
  <si>
    <t>Brand New You</t>
  </si>
  <si>
    <t>Tony Wrighton, Michael Heppell, Glenn Harrold</t>
  </si>
  <si>
    <t>Seth Godin</t>
  </si>
  <si>
    <t>Rework</t>
  </si>
  <si>
    <t>Jason Fried, David Heinemeier Hansson</t>
  </si>
  <si>
    <t>Genesis</t>
  </si>
  <si>
    <t>Bernard Beckett</t>
  </si>
  <si>
    <t>Holiday Classics by O. Henry</t>
  </si>
  <si>
    <t>O. Henry</t>
  </si>
  <si>
    <t>Children of the Mind</t>
  </si>
  <si>
    <t>Anansi Boys</t>
  </si>
  <si>
    <t>The Time Traveler's Wife</t>
  </si>
  <si>
    <t>Audrey Niffenegger</t>
  </si>
  <si>
    <t>Lucy McCarraher, Annabel Shaw</t>
  </si>
  <si>
    <t>Brave New World</t>
  </si>
  <si>
    <t>Aldous Huxley</t>
  </si>
  <si>
    <t>Ready for Anything</t>
  </si>
  <si>
    <t>David Allen</t>
  </si>
  <si>
    <t>The Undercover Economist</t>
  </si>
  <si>
    <t>Xenocide</t>
  </si>
  <si>
    <t>Quantum Theory Cannot Hurt You</t>
  </si>
  <si>
    <t>Marcus Chown</t>
  </si>
  <si>
    <t>The Passage</t>
  </si>
  <si>
    <t>Justin Cronin</t>
  </si>
  <si>
    <t>Speaker for the Dead</t>
  </si>
  <si>
    <t>The Thirty-Nine Steps</t>
  </si>
  <si>
    <t>John Buchan</t>
  </si>
  <si>
    <t>50 Philosophy Ideas You Really Need To Know</t>
  </si>
  <si>
    <t>Ben Dupre</t>
  </si>
  <si>
    <t>Stieg Larsson</t>
  </si>
  <si>
    <t>The Road</t>
  </si>
  <si>
    <t>Cormac McCarthy</t>
  </si>
  <si>
    <t>Sir Arthur Conan Doyle</t>
  </si>
  <si>
    <t>Dune</t>
  </si>
  <si>
    <t>Jeffrey Archer</t>
  </si>
  <si>
    <t>Year Read</t>
  </si>
  <si>
    <t>Row Labels</t>
  </si>
  <si>
    <t>Grand Total</t>
  </si>
  <si>
    <t>Charles Dickens, R. D. Carstairs - adaptation</t>
  </si>
  <si>
    <t>The Hanging Tree</t>
  </si>
  <si>
    <t>James S. A. Corey</t>
  </si>
  <si>
    <t>The Niantic Project: Ingress</t>
  </si>
  <si>
    <t>Felicia Hajra-Lee</t>
  </si>
  <si>
    <t>Jodi Taylor</t>
  </si>
  <si>
    <t>Alien</t>
  </si>
  <si>
    <t>Alan Dean Foster</t>
  </si>
  <si>
    <t>Kafka on the Shore</t>
  </si>
  <si>
    <t>The Physics of the Dead</t>
  </si>
  <si>
    <t>Luke Smitherd</t>
  </si>
  <si>
    <t>Islam and the Future of Tolerance</t>
  </si>
  <si>
    <t>Sam Harris, Maajid Nawaz</t>
  </si>
  <si>
    <t>Foundation</t>
  </si>
  <si>
    <t>Isaac Asimov</t>
  </si>
  <si>
    <t>The Sudden Appearance of Hope</t>
  </si>
  <si>
    <t>Romeo and Jude</t>
  </si>
  <si>
    <t>Marty Ross</t>
  </si>
  <si>
    <t>Fellside</t>
  </si>
  <si>
    <t>Time and Time Again</t>
  </si>
  <si>
    <t>Ben Elton</t>
  </si>
  <si>
    <t>The Complete Talking Heads</t>
  </si>
  <si>
    <t>Alan Bennett</t>
  </si>
  <si>
    <t>The Girl Who Saved the King of Sweden</t>
  </si>
  <si>
    <t>The Love Song of Miss Queenie Hennessy</t>
  </si>
  <si>
    <t>The Child</t>
  </si>
  <si>
    <t>Sebastian Fitzek</t>
  </si>
  <si>
    <t>Holy Cow</t>
  </si>
  <si>
    <t>David Duchovny</t>
  </si>
  <si>
    <t>John Finnemore</t>
  </si>
  <si>
    <t>Neuromancer</t>
  </si>
  <si>
    <t>William Gibson</t>
  </si>
  <si>
    <t>David Lagercrantz, George Goulding - translator</t>
  </si>
  <si>
    <t>Charles Dickens, E. F. Benson, J. H. Riddell, Emelia B. Edwards, Joseph Lidster</t>
  </si>
  <si>
    <t>John Finnemore's Souvenir Programme: The Complete Series 1</t>
  </si>
  <si>
    <t>Strange Dogs</t>
  </si>
  <si>
    <t>Ann Leckie</t>
  </si>
  <si>
    <t>Ancillary Mercy</t>
  </si>
  <si>
    <t>Richard Thaler</t>
  </si>
  <si>
    <t>Dennis E. Taylor</t>
  </si>
  <si>
    <t>God Is Disappointed in You</t>
  </si>
  <si>
    <t>Mark Russell, Shannon Wheeler</t>
  </si>
  <si>
    <t>Fifty Things That Made the Modern Economy</t>
  </si>
  <si>
    <t>Peter Singer</t>
  </si>
  <si>
    <t>The Tales of Max Carrados</t>
  </si>
  <si>
    <t>A Head Full of Knives: An Urban Fantasy Novel</t>
  </si>
  <si>
    <t>Bryan Caplan</t>
  </si>
  <si>
    <t>Ready Player One</t>
  </si>
  <si>
    <t>Ernest Cline</t>
  </si>
  <si>
    <t>Alan Partridge: Nomad</t>
  </si>
  <si>
    <t>Min Left</t>
  </si>
  <si>
    <t>Mary Elizabeth Braddon</t>
  </si>
  <si>
    <t>Money Management Skills</t>
  </si>
  <si>
    <t>Michael Finke, The Great Courses</t>
  </si>
  <si>
    <t>Consciousness and Its Implications</t>
  </si>
  <si>
    <t>Daniel N. Robinson, The Great Courses</t>
  </si>
  <si>
    <t>Earth's Changing Climate</t>
  </si>
  <si>
    <t>Richard Wolfson, The Great Courses</t>
  </si>
  <si>
    <t>Apocrypha Now</t>
  </si>
  <si>
    <t>Robin Morgan</t>
  </si>
  <si>
    <t>The Testament of Loki</t>
  </si>
  <si>
    <t>Joanne M Harris</t>
  </si>
  <si>
    <t>A Rare Book of Cunning Device</t>
  </si>
  <si>
    <t>Last Week Tonight with John Oliver Presents a Day in the Life of Marlon Bundo</t>
  </si>
  <si>
    <t>Marlon Bundo, Jill Twiss</t>
  </si>
  <si>
    <t>WEIRD. DARK.</t>
  </si>
  <si>
    <t>Randy J. Paterson PhD</t>
  </si>
  <si>
    <t>Tales of the Unusual</t>
  </si>
  <si>
    <t>Lovecraft's Monsters</t>
  </si>
  <si>
    <t>Neil Gaiman, Ellen Datlow (Editor)</t>
  </si>
  <si>
    <t>Fiona Barton</t>
  </si>
  <si>
    <t>The Ocean at the End of the Lane</t>
  </si>
  <si>
    <t>Persepolis Rising</t>
  </si>
  <si>
    <t>Particle Physics for Non-Physicists: A Tour of the Microcosmos</t>
  </si>
  <si>
    <t>Steven Pollock, The Great Courses</t>
  </si>
  <si>
    <t>The Higgs Boson and Beyond</t>
  </si>
  <si>
    <t>Sean Carroll, The Great Courses</t>
  </si>
  <si>
    <t>Children of Ruin</t>
  </si>
  <si>
    <t>Adrian Tchaikovsky</t>
  </si>
  <si>
    <t>The Planets</t>
  </si>
  <si>
    <t>Professor Brian Cox, Andrew Cohen</t>
  </si>
  <si>
    <t>Company of Liars</t>
  </si>
  <si>
    <t>Karen Maitland</t>
  </si>
  <si>
    <t>Jill Schlesinger</t>
  </si>
  <si>
    <t>Children of Time</t>
  </si>
  <si>
    <t>Iain M. Banks</t>
  </si>
  <si>
    <t>84K</t>
  </si>
  <si>
    <t>Artemis</t>
  </si>
  <si>
    <t>Hans Rosling, Ola Rosling, Anna Rosling Rönnlund</t>
  </si>
  <si>
    <t>Kill Someone</t>
  </si>
  <si>
    <t>Steven Novella</t>
  </si>
  <si>
    <t>The Accidental Further Adventures of the Hundred-Year-Old Man</t>
  </si>
  <si>
    <t>Jonas Jonasson, Rachel Willson-Broyles - translator</t>
  </si>
  <si>
    <t>The Seven Deaths of Evelyn Hardcastle</t>
  </si>
  <si>
    <t>Stuart Turton</t>
  </si>
  <si>
    <t>This Changes Everything</t>
  </si>
  <si>
    <t>Naomi Klein</t>
  </si>
  <si>
    <t>Liza Ross</t>
  </si>
  <si>
    <t>Narrators</t>
  </si>
  <si>
    <t>Series</t>
  </si>
  <si>
    <t>https://www.audible.co.uk/pd/This-Changes-Everything-Audiobook/B00ZDAB2JU?qid=1605861380&amp;sr=1-1&amp;ref=a_search_c3_lProduct_1_1&amp;pf_rd_p=c6e316b8-14da-418d-8f91-b3cad83c5183&amp;pf_rd_r=JJTP13RB0E5KVKRJBQWA</t>
  </si>
  <si>
    <t>Wolf Hall</t>
  </si>
  <si>
    <t>Hilary Mantel</t>
  </si>
  <si>
    <t>Simon Slater</t>
  </si>
  <si>
    <t>The Wolf Hall Trilogy</t>
  </si>
  <si>
    <t>https://www.audible.co.uk/pd/Wolf-Hall-Audiobook/B004FTXVEY?qid=1605861573&amp;sr=1-1&amp;ref=a_search_c3_lProduct_1_1&amp;pf_rd_p=c6e316b8-14da-418d-8f91-b3cad83c5183&amp;pf_rd_r=ZYH867M6PQQ9D0R9XGMM</t>
  </si>
  <si>
    <t>Love Yourself Like Your Life Depends on It</t>
  </si>
  <si>
    <t>Kamal Ravikant</t>
  </si>
  <si>
    <t>https://www.audible.co.uk/pd/Love-Yourself-Like-Your-Life-Depends-on-It-Audiobook/0008374694?qid=1605861645&amp;sr=1-1&amp;ref=a_search_c3_lProduct_1_1&amp;pf_rd_p=c6e316b8-14da-418d-8f91-b3cad83c5183&amp;pf_rd_r=8HKK6MBJ4F50F3R16AR7</t>
  </si>
  <si>
    <t>The Entrepreneur's Toolkit</t>
  </si>
  <si>
    <t>Michael Goldsby, The Great Courses</t>
  </si>
  <si>
    <t>Michael Goldsby</t>
  </si>
  <si>
    <t>The Great Courses: Professional</t>
  </si>
  <si>
    <t>https://www.audible.co.uk/pd/The-Entrepreneurs-Toolkit-Audiobook/B00NEZQO4E?qid=1605861776&amp;sr=1-1&amp;ref=a_search_c3_lProduct_1_1&amp;pf_rd_p=c6e316b8-14da-418d-8f91-b3cad83c5183&amp;pf_rd_r=4ZAME576D98764XH5QK4</t>
  </si>
  <si>
    <t>The Wisdom of Psychopaths</t>
  </si>
  <si>
    <t>Kevin Dutton</t>
  </si>
  <si>
    <t>David Timson</t>
  </si>
  <si>
    <t>https://www.audible.co.uk/pd/The-Wisdom-of-Psychopaths-Audiobook/B015EUKKVY?qid=1605861853&amp;sr=1-1&amp;ref=a_search_c3_lProduct_1_1&amp;pf_rd_p=c6e316b8-14da-418d-8f91-b3cad83c5183&amp;pf_rd_r=DJWSK9HBJNAECA77CE3C</t>
  </si>
  <si>
    <t>Life Leverage</t>
  </si>
  <si>
    <t>Rob Moore</t>
  </si>
  <si>
    <t>Peter Baker</t>
  </si>
  <si>
    <t>https://www.audible.co.uk/pd/Life-Leverage-Audiobook/B01AIKFMKE?qid=1605861907&amp;sr=1-1&amp;ref=a_search_c3_lProduct_1_1&amp;pf_rd_p=c6e316b8-14da-418d-8f91-b3cad83c5183&amp;pf_rd_r=ERMP1ZX4WFWWGQBMAE1P</t>
  </si>
  <si>
    <t>Democracy in America</t>
  </si>
  <si>
    <t>Alexis de Tocqueville</t>
  </si>
  <si>
    <t>John Pruden</t>
  </si>
  <si>
    <t>https://www.audible.co.uk/pd/Democracy-in-America-Audiobook/B004FUDU62?qid=1605862026&amp;sr=1-2&amp;ref=a_search_c3_lProduct_1_2&amp;pf_rd_p=c6e316b8-14da-418d-8f91-b3cad83c5183&amp;pf_rd_r=BMP4AJMMPNTPXEHQMSJ8</t>
  </si>
  <si>
    <t>The Brain that Changes Itself</t>
  </si>
  <si>
    <t>Norman Doidge</t>
  </si>
  <si>
    <t>Jim Bond</t>
  </si>
  <si>
    <t>https://www.audible.co.uk/pd/The-Brain-that-Changes-Itself-Audiobook/B004FTNRI4?qid=1605862284&amp;sr=1-1&amp;ref=a_search_c3_lProduct_1_1&amp;pf_rd_p=c6e316b8-14da-418d-8f91-b3cad83c5183&amp;pf_rd_r=VEWJ66JS9B1Q4M29QVAV</t>
  </si>
  <si>
    <t>URL</t>
  </si>
  <si>
    <t>Returned</t>
  </si>
  <si>
    <t>A Prayer for Owen Meany</t>
  </si>
  <si>
    <t>John Irving</t>
  </si>
  <si>
    <t>Joe Barrett</t>
  </si>
  <si>
    <t>https://www.audible.co.uk/pd/A-Prayer-for-Owen-Meany-Audiobook/B004DS2V0M?qid=1605866184&amp;sr=1-1&amp;ref=a_search_c3_lProduct_1_1&amp;pf_rd_p=c6e316b8-14da-418d-8f91-b3cad83c5183&amp;pf_rd_r=R4BXKJVCXYGRC3D5HSR1</t>
  </si>
  <si>
    <t>The Alchemyst</t>
  </si>
  <si>
    <t>Michael Scott</t>
  </si>
  <si>
    <t>Denis O'Hare</t>
  </si>
  <si>
    <t>Secrets of the Immortal Nicholas Flamel</t>
  </si>
  <si>
    <t>https://www.audible.co.uk/pd/The-Alchemyst-Audiobook/B004FU240U?qid=1605866306&amp;sr=1-1&amp;ref=a_search_c3_lProduct_1_1&amp;pf_rd_p=c6e316b8-14da-418d-8f91-b3cad83c5183&amp;pf_rd_r=059B769M4JXZDBV7VDJH</t>
  </si>
  <si>
    <t>Don't Sweat the Small Stuff, and It's All Small Stuff</t>
  </si>
  <si>
    <t>Richard Carlson</t>
  </si>
  <si>
    <t>https://www.audible.co.uk/pd/Dont-Sweat-the-Small-Stuff-and-Its-All-Small-Stuff-Audiobook/B004EXH4QC?qid=1605866390&amp;sr=1-1&amp;ref=a_search_c3_lProduct_1_1&amp;pf_rd_p=c6e316b8-14da-418d-8f91-b3cad83c5183&amp;pf_rd_r=44A2XW2DN235Y1TZCWR0</t>
  </si>
  <si>
    <t>Is Finished</t>
  </si>
  <si>
    <t>Is Read</t>
  </si>
  <si>
    <t>Min Read</t>
  </si>
  <si>
    <t>Read (long)</t>
  </si>
  <si>
    <t>Read (short)</t>
  </si>
  <si>
    <t># Returned</t>
  </si>
  <si>
    <t># Read (long)</t>
  </si>
  <si>
    <t># Read (short)</t>
  </si>
  <si>
    <t># Days</t>
  </si>
  <si>
    <t># Hours</t>
  </si>
  <si>
    <t># Mins</t>
  </si>
  <si>
    <t>Min Read * Rating</t>
  </si>
  <si>
    <t>Avg Rating Minute Read</t>
  </si>
  <si>
    <t>Rating Long Reads</t>
  </si>
  <si>
    <t>Avg Rating of Reads (long)</t>
  </si>
  <si>
    <t>My Man, Jeeves</t>
  </si>
  <si>
    <t>P. G. Wodehouse</t>
  </si>
  <si>
    <t>Jonathan Cecil</t>
  </si>
  <si>
    <t>False Value</t>
  </si>
  <si>
    <t>Kobna Holdbrook-Smith</t>
  </si>
  <si>
    <t>How to Make the World Add Up</t>
  </si>
  <si>
    <t>Only Human</t>
  </si>
  <si>
    <t>Sylvain Neuvel</t>
  </si>
  <si>
    <t>Sylvain Neuvel, William Hope, Charlie Anson, Laurence Bouvard, Adna Sablylich, Laura Kirman</t>
  </si>
  <si>
    <t>Children of Dune</t>
  </si>
  <si>
    <t>Scott Brick, Simon Vance</t>
  </si>
  <si>
    <t>Waking Gods</t>
  </si>
  <si>
    <t>Andy Secombe, Adna Sablyich, Laurel Lefkow, William Hope, Charlie Anson, Christopher Ragland</t>
  </si>
  <si>
    <t>Murder on the Orient Express</t>
  </si>
  <si>
    <t>Agatha Christie</t>
  </si>
  <si>
    <t>Tom Conti, Jane Asher, Ruta Gedmintas, Paterson Joseph, Rula Lenska, Art Malik, Eddie Marsan, Sophie Okonedo, Walles Hamonde</t>
  </si>
  <si>
    <t>Swan Song</t>
  </si>
  <si>
    <t>Robert R. McCammon</t>
  </si>
  <si>
    <t>Tom Stechschulte</t>
  </si>
  <si>
    <t>Sleeping Giants</t>
  </si>
  <si>
    <t>Andy Secombe, Christopher Ragland, Charlie Anson, Laurel Lefkow, Eric Meyers, Liza Ross</t>
  </si>
  <si>
    <t>https://www.audible.co.uk/pd/Stoicism-The-Complete-Beginners-Guide-to-Empower-Your-Mindset-and-Wisdom-for-Leadership-and-Self-Discipline-Using-a-Daily-Stoic-Routine-to-Gain-Resilience-Confidence-and-Calmness-in-Modern-Life-Audiobook/B07YL1DRX5?ref=a_library_t_c5_libItem_&amp;pf_rd_p=da5752e8-6ae2-4c79-a3e2-1ab92e079358&amp;pf_rd_r=NZ6BZ30PFCZG58MT86H2</t>
  </si>
  <si>
    <t>A Little History of Philosophy</t>
  </si>
  <si>
    <t>Nigel Warburton</t>
  </si>
  <si>
    <t>Kris Dyer</t>
  </si>
  <si>
    <t>Peter Clines</t>
  </si>
  <si>
    <t>Ray Porter</t>
  </si>
  <si>
    <t>Threshold Universe</t>
  </si>
  <si>
    <t>The October Man</t>
  </si>
  <si>
    <t>Sam Peter Jackson</t>
  </si>
  <si>
    <t>The Bone Clocks</t>
  </si>
  <si>
    <t>https://www.audible.co.uk/pd/The-Bone-Clocks-Audiobook/B00M87O7DE?ref=a_library_t_c5_libItem_&amp;pf_rd_p=da5752e8-6ae2-4c79-a3e2-1ab92e079358&amp;pf_rd_r=NZ6BZ30PFCZG58MT86H2</t>
  </si>
  <si>
    <t>Thinking About It Only Makes It Worse</t>
  </si>
  <si>
    <t>The Secret Commonwealth</t>
  </si>
  <si>
    <t>Michael Sheen</t>
  </si>
  <si>
    <t>Jot Davies</t>
  </si>
  <si>
    <t>Mel Hudson</t>
  </si>
  <si>
    <t>Samuel West</t>
  </si>
  <si>
    <t>Stoicism</t>
  </si>
  <si>
    <t>Travis Holiday, Kevin Hollins</t>
  </si>
  <si>
    <t>The Girl Who Played With Fire</t>
  </si>
  <si>
    <t>Saul Reichlin</t>
  </si>
  <si>
    <t>Scott Brick, Orlagh Cassidy, Euan Morton, Simon Vance, Ilyana Kadushin</t>
  </si>
  <si>
    <t>Kane and Abel</t>
  </si>
  <si>
    <t>Jason Culp</t>
  </si>
  <si>
    <t>Is Favorite</t>
  </si>
  <si>
    <t>David Thorpe</t>
  </si>
  <si>
    <t>The Dumb Things Smart People Do with Their Money</t>
  </si>
  <si>
    <t>The Furthest Station</t>
  </si>
  <si>
    <t>Amok</t>
  </si>
  <si>
    <t>Natascha McElhone, Adrian Lester, Rafe Spall, Peter Firth, Brendan Coyle, Hugh Skinner</t>
  </si>
  <si>
    <t>Consider Phlebas</t>
  </si>
  <si>
    <t>Peter Kenny</t>
  </si>
  <si>
    <t>The Player of Games</t>
  </si>
  <si>
    <t>Rosario Dawson</t>
  </si>
  <si>
    <t>Factfulness</t>
  </si>
  <si>
    <t>Matt Addis</t>
  </si>
  <si>
    <t>The Skeptics' Guide to the Universe</t>
  </si>
  <si>
    <t>Lies Sleeping</t>
  </si>
  <si>
    <t>The Christmas Hirelings</t>
  </si>
  <si>
    <t>Jennifer Saunders</t>
  </si>
  <si>
    <t>Michael Finke</t>
  </si>
  <si>
    <t>The Great Courses: Business &amp; Economics</t>
  </si>
  <si>
    <t>Daniel N. Robinson</t>
  </si>
  <si>
    <t>The Great Courses: Understanding the Mind</t>
  </si>
  <si>
    <t>Richard Wolfson</t>
  </si>
  <si>
    <t>The Great Courses: Earth Sciences</t>
  </si>
  <si>
    <t>James Urbaniak</t>
  </si>
  <si>
    <t>Allan Corduner</t>
  </si>
  <si>
    <t>Jim Parsons, Jesse Tyler Ferguson, Jeff Garlin, Ellie Kemper, John Lithgow, Jack McBrayer, RuPaul</t>
  </si>
  <si>
    <t>Jefferson Mays</t>
  </si>
  <si>
    <t>The Vital Abyss</t>
  </si>
  <si>
    <t>La Belle Sauvage</t>
  </si>
  <si>
    <t>Clare Corbett, Adjoa Andoh, Finty Williams, Fenella Woolgar, Steven Pacey</t>
  </si>
  <si>
    <t>Babylon's Ashes</t>
  </si>
  <si>
    <t>Mark Meadows</t>
  </si>
  <si>
    <t>https://www.audible.co.uk/pd/Breakfast-with-Socrates-Audiobook/B004EVS2QA?ref=a_library_t_c5_libItem_&amp;pf_rd_p=da5752e8-6ae2-4c79-a3e2-1ab92e079358&amp;pf_rd_r=N9W7J6V00X30HEYRSZYC</t>
  </si>
  <si>
    <t>Garrick Hagon</t>
  </si>
  <si>
    <t>https://www.audible.co.uk/pd/Classic-Tales-of-Mystery-The-Terrible-Old-Man-Audiobook/B004EVMKB8?ref=a_library_t_c5_libItem_&amp;pf_rd_p=da5752e8-6ae2-4c79-a3e2-1ab92e079358&amp;pf_rd_r=N9W7J6V00X30HEYRSZYC</t>
  </si>
  <si>
    <t>Full Cast, Philip Pullman</t>
  </si>
  <si>
    <t>His Dark Materials</t>
  </si>
  <si>
    <t>https://www.audible.co.uk/pd/Once-Upon-a-Time-in-the-North-Audiobook/B004EXLY2W?ref=a_library_t_c5_libItem_&amp;pf_rd_p=da5752e8-6ae2-4c79-a3e2-1ab92e079358&amp;pf_rd_r=N9W7J6V00X30HEYRSZYC</t>
  </si>
  <si>
    <t>https://www.audible.co.uk/pd/The-Graveyard-Book-Audiobook/B004EVT7LE?ref=a_library_t_c5_libItem_&amp;pf_rd_p=da5752e8-6ae2-4c79-a3e2-1ab92e079358&amp;pf_rd_r=N9W7J6V00X30HEYRSZYC</t>
  </si>
  <si>
    <t>Christian Rummel</t>
  </si>
  <si>
    <t>https://www.audible.co.uk/pd/The-Brain-and-the-Meaning-of-Life-Audiobook/B004FT5ALG?ref=a_library_t_c5_libItem_&amp;pf_rd_p=da5752e8-6ae2-4c79-a3e2-1ab92e079358&amp;pf_rd_r=N9W7J6V00X30HEYRSZYC</t>
  </si>
  <si>
    <t>Fred Stella</t>
  </si>
  <si>
    <t>https://www.audible.co.uk/pd/The-Power-of-Less-Audiobook/B004EVYC2I?ref=a_library_t_c5_libItem_&amp;pf_rd_p=da5752e8-6ae2-4c79-a3e2-1ab92e079358&amp;pf_rd_r=N9W7J6V00X30HEYRSZYC</t>
  </si>
  <si>
    <t>Linchpin</t>
  </si>
  <si>
    <t>https://www.audible.co.uk/pd/Linchpin-Audiobook/B004FUAX3U?ref=a_library_t_c5_libItem_&amp;pf_rd_p=da5752e8-6ae2-4c79-a3e2-1ab92e079358&amp;pf_rd_r=N9W7J6V00X30HEYRSZYC</t>
  </si>
  <si>
    <t>Mike Chamberlain</t>
  </si>
  <si>
    <t>https://www.audible.co.uk/pd/Rework-Audiobook/B004EXJRSK?ref=a_library_t_c5_libItem_&amp;pf_rd_p=da5752e8-6ae2-4c79-a3e2-1ab92e079358&amp;pf_rd_r=N9W7J6V00X30HEYRSZYC</t>
  </si>
  <si>
    <t>Becky Wright</t>
  </si>
  <si>
    <t>https://www.audible.co.uk/pd/Genesis-Audiobook/B004EX8MQS?ref=a_library_t_c5_libItem_&amp;pf_rd_p=da5752e8-6ae2-4c79-a3e2-1ab92e079358&amp;pf_rd_r=N9W7J6V00X30HEYRSZYC</t>
  </si>
  <si>
    <t>Gabrielle de Cuir, John Rubinstein</t>
  </si>
  <si>
    <t>Ender's Game, #4, The Enderverse, #13</t>
  </si>
  <si>
    <t>https://www.audible.co.uk/pd/Children-of-the-Mind-Audiobook/B004FT7JLK?ref=a_library_t_c5_libItem_&amp;pf_rd_p=da5752e8-6ae2-4c79-a3e2-1ab92e079358&amp;pf_rd_r=N9W7J6V00X30HEYRSZYC</t>
  </si>
  <si>
    <t>Lenny Henry</t>
  </si>
  <si>
    <t>American Gods, #2</t>
  </si>
  <si>
    <t>https://www.audible.co.uk/pd/Anansi-Boys-Audiobook/B004FTXEZK?ref=a_library_t_c5_libItem_&amp;pf_rd_p=da5752e8-6ae2-4c79-a3e2-1ab92e079358&amp;pf_rd_r=N9W7J6V00X30HEYRSZYC</t>
  </si>
  <si>
    <t>The Lifestyle Lowdown</t>
  </si>
  <si>
    <t>Lorelei King</t>
  </si>
  <si>
    <t>https://www.audible.co.uk/pd/The-Lifestyle-Lowdown-Audiobook/B004EVV6OA?ref=a_library_t_c5_libItem_&amp;pf_rd_p=da5752e8-6ae2-4c79-a3e2-1ab92e079358&amp;pf_rd_r=N9W7J6V00X30HEYRSZYC</t>
  </si>
  <si>
    <t>Michael York</t>
  </si>
  <si>
    <t>https://www.audible.co.uk/pd/Brave-New-World-Audiobook/B004EVP6BY?ref=a_library_t_c5_libItem_&amp;pf_rd_p=da5752e8-6ae2-4c79-a3e2-1ab92e079358&amp;pf_rd_r=N9W7J6V00X30HEYRSZYC</t>
  </si>
  <si>
    <t>https://www.audible.co.uk/pd/Ready-for-Anything-Audiobook/B004EXF1KS?ref=a_library_t_c5_libItem_&amp;pf_rd_p=da5752e8-6ae2-4c79-a3e2-1ab92e079358&amp;pf_rd_r=N9W7J6V00X30HEYRSZYC</t>
  </si>
  <si>
    <t>Cameron Stewart</t>
  </si>
  <si>
    <t>https://www.audible.co.uk/pd/The-Undercover-Economist-Audiobook/B004F2XCHW?ref=a_library_t_c5_libItem_&amp;pf_rd_p=da5752e8-6ae2-4c79-a3e2-1ab92e079358&amp;pf_rd_r=N9W7J6V00X30HEYRSZYC</t>
  </si>
  <si>
    <t>Scott Brick, Gabrielle de Cuir, Amanda Karr, John Rubinstein, Stefan Rudnicki</t>
  </si>
  <si>
    <t>The Enderverse, #12, Ender's Game, #3</t>
  </si>
  <si>
    <t>https://www.audible.co.uk/pd/Xenocide-Audiobook/B004FT9KSA?ref=a_library_t_c5_libItem_&amp;pf_rd_p=da5752e8-6ae2-4c79-a3e2-1ab92e079358&amp;pf_rd_r=N9W7J6V00X30HEYRSZYC</t>
  </si>
  <si>
    <t>Clive Mantle</t>
  </si>
  <si>
    <t>https://www.audible.co.uk/pd/Quantum-Theory-Cannot-Hurt-You-Audiobook/B004EVS2PG?ref=a_library_t_c5_libItem_&amp;pf_rd_p=da5752e8-6ae2-4c79-a3e2-1ab92e079358&amp;pf_rd_r=N9W7J6V00X30HEYRSZYC</t>
  </si>
  <si>
    <t>Scott Brick, Adenrele Ojo, Abby Craden</t>
  </si>
  <si>
    <t>The Passage Trilogy, #1</t>
  </si>
  <si>
    <t>https://www.audible.co.uk/pd/The-Passage-Audiobook/B004FU2L7Q?ref=a_library_t_c5_libItem_&amp;pf_rd_p=da5752e8-6ae2-4c79-a3e2-1ab92e079358&amp;pf_rd_r=N9W7J6V00X30HEYRSZYC</t>
  </si>
  <si>
    <t>David Birney, Stefan Rudnicki</t>
  </si>
  <si>
    <t>The Enderverse, #11, Ender's Game, #2</t>
  </si>
  <si>
    <t>https://www.audible.co.uk/pd/Speaker-for-the-Dead-Audiobook/B004FT6U9W?ref=a_library_t_c5_libItem_&amp;pf_rd_p=da5752e8-6ae2-4c79-a3e2-1ab92e079358&amp;pf_rd_r=N9W7J6V00X30HEYRSZYC</t>
  </si>
  <si>
    <t>Stephen Fry</t>
  </si>
  <si>
    <t>https://www.audible.co.uk/pd/Stephen-Fry-Presents-a-Selection-of-Oscar-Wildes-Short-Stories-Audiobook/B004EW7JRM?ref=a_library_t_c5_libItem_&amp;pf_rd_p=da5752e8-6ae2-4c79-a3e2-1ab92e079358&amp;pf_rd_r=N9W7J6V00X30HEYRSZYC</t>
  </si>
  <si>
    <t>Laurence Kennedy</t>
  </si>
  <si>
    <t>https://www.audible.co.uk/pd/50-Philosophy-Ideas-You-Really-Need-To-Know-Audiobook/B004EXBVDY?ref=a_library_t_c5_libItem_&amp;pf_rd_p=da5752e8-6ae2-4c79-a3e2-1ab92e079358&amp;pf_rd_r=N9W7J6V00X30HEYRSZYC</t>
  </si>
  <si>
    <t>Robert Powell</t>
  </si>
  <si>
    <t>Richard Hannay, #1</t>
  </si>
  <si>
    <t>https://www.audible.co.uk/pd/The-Thirty-Nine-Steps-Audiobook/B004EVPFPG?ref=a_library_t_c5_libItem_&amp;pf_rd_p=da5752e8-6ae2-4c79-a3e2-1ab92e079358&amp;pf_rd_r=N9W7J6V00X30HEYRSZYC</t>
  </si>
  <si>
    <t>Ender's Game</t>
  </si>
  <si>
    <t>Stefan Rudnicki, Harlan Ellison, Gabrielle de Cuir</t>
  </si>
  <si>
    <t>Ender's Game, #1, The Enderverse, #5</t>
  </si>
  <si>
    <t>https://www.audible.co.uk/pd/Enders-Game-Audiobook/B004FTAH8C?ref=a_library_t_c5_libItem_&amp;pf_rd_p=da5752e8-6ae2-4c79-a3e2-1ab92e079358&amp;pf_rd_r=N9W7J6V00X30HEYRSZYC</t>
  </si>
  <si>
    <t>The Girl Who Kicked the Hornets' Nest</t>
  </si>
  <si>
    <t>Millennium Series, #3</t>
  </si>
  <si>
    <t>https://www.audible.co.uk/pd/The-Girl-Who-Kicked-the-Hornets-Nest-Audiobook/B004FTUEQW?ref=a_library_t_c5_libItem_&amp;pf_rd_p=da5752e8-6ae2-4c79-a3e2-1ab92e079358&amp;pf_rd_r=N9W7J6V00X30HEYRSZYC</t>
  </si>
  <si>
    <t>https://www.audible.co.uk/pd/The-Road-Audiobook/B004EXIEE8?ref=a_library_t_c5_libItem_&amp;pf_rd_p=da5752e8-6ae2-4c79-a3e2-1ab92e079358&amp;pf_rd_r=N9W7J6V00X30HEYRSZYC</t>
  </si>
  <si>
    <t>Millennium Series, #2</t>
  </si>
  <si>
    <t>https://www.audible.co.uk/pd/The-Girl-Who-Played-With-Fire-Audiobook/B004FTXZQI?ref=a_library_t_c5_libItem_&amp;pf_rd_p=da5752e8-6ae2-4c79-a3e2-1ab92e079358&amp;pf_rd_r=N9W7J6V00X30HEYRSZYC</t>
  </si>
  <si>
    <t>Dune Saga, #12, Dune, #1</t>
  </si>
  <si>
    <t>https://www.audible.co.uk/pd/Dune-Audiobook/B004FTBFSI?ref=a_library_t_c5_libItem_&amp;pf_rd_p=da5752e8-6ae2-4c79-a3e2-1ab92e079358&amp;pf_rd_r=N9W7J6V00X30HEYRSZYC</t>
  </si>
  <si>
    <t>Kane &amp; Abel, #1</t>
  </si>
  <si>
    <t>https://www.audible.co.uk/pd/Kane-and-Abel-Audiobook/B004EK6KU6?ref=a_library_t_c5_libItem_&amp;pf_rd_p=da5752e8-6ae2-4c79-a3e2-1ab92e079358&amp;pf_rd_r=N9W7J6V00X30HEYRSZYC</t>
  </si>
  <si>
    <t>Hunger Games Trilogy, # 1</t>
  </si>
  <si>
    <t>The Hunger Games</t>
  </si>
  <si>
    <t>Carolyn McCormick</t>
  </si>
  <si>
    <t>The Dark Worlds of H.P. Lovecraft</t>
  </si>
  <si>
    <t>Wayne June</t>
  </si>
  <si>
    <t>Katherine Kellgren , Oliver Wyman , Jonathan Davis</t>
  </si>
  <si>
    <t>William Hope , Laurel Lefkow</t>
  </si>
  <si>
    <t>Clive Merrison , Michael Williams , Full Cast</t>
  </si>
  <si>
    <t>The Hound of the Baskervilles</t>
  </si>
  <si>
    <t>Tim Curry</t>
  </si>
  <si>
    <t>A Christmas Carol</t>
  </si>
  <si>
    <t>Tony Wrighton , Michael Heppell , Glenn Harrold</t>
  </si>
  <si>
    <t>Victor Bevine</t>
  </si>
  <si>
    <t>Hyperion, #2</t>
  </si>
  <si>
    <t>https://www.audible.co.uk/pd/The-Fall-of-Hyperion-Audiobook/B004FT95EE?ref=a_library_t_c5_libItem_&amp;pf_rd_p=da5752e8-6ae2-4c79-a3e2-1ab92e079358&amp;pf_rd_r=77KPH31BC4SSEMRM274A</t>
  </si>
  <si>
    <t>Marc Vietor, Allyson Johnson, Kevin Pariseau, Jay Snyder, Victor Bevine</t>
  </si>
  <si>
    <t>Hyperion, #1</t>
  </si>
  <si>
    <t>https://www.audible.co.uk/pd/Hyperion-Audiobook/B004FT951W?ref=a_library_t_c5_libItem_&amp;pf_rd_p=da5752e8-6ae2-4c79-a3e2-1ab92e079358&amp;pf_rd_r=77KPH31BC4SSEMRM274A</t>
  </si>
  <si>
    <t>Richard Dawkins, Simon Le Bon</t>
  </si>
  <si>
    <t>https://www.audible.co.uk/pd/The-Atheists-Guide-to-Christmas-Audiobook/B004EWBA5Y?ref=a_library_t_c5_libItem_&amp;pf_rd_p=da5752e8-6ae2-4c79-a3e2-1ab92e079358&amp;pf_rd_r=77KPH31BC4SSEMRM274A</t>
  </si>
  <si>
    <t>Steven Crossley</t>
  </si>
  <si>
    <t>Three Men, #1</t>
  </si>
  <si>
    <t>https://www.audible.co.uk/pd/Three-Men-in-a-Boat-To-Say-Nothing-of-the-Dog-Audiobook/B004P8DTPG?ref=a_library_t_c5_libItem_&amp;pf_rd_p=da5752e8-6ae2-4c79-a3e2-1ab92e079358&amp;pf_rd_r=77KPH31BC4SSEMRM274A</t>
  </si>
  <si>
    <t>A Game of Thrones</t>
  </si>
  <si>
    <t>Roy Dotrice</t>
  </si>
  <si>
    <t>A Song of Ice and Fire, #1</t>
  </si>
  <si>
    <t>https://www.audible.co.uk/pd/A-Game-of-Thrones-Audiobook/B005C52W9A?ref=a_library_t_c5_libItem_&amp;pf_rd_p=da5752e8-6ae2-4c79-a3e2-1ab92e079358&amp;pf_rd_r=77KPH31BC4SSEMRM274A</t>
  </si>
  <si>
    <t>Whispers Under Ground</t>
  </si>
  <si>
    <t>Rivers of London Series, #3</t>
  </si>
  <si>
    <t>https://www.audible.co.uk/pd/Whispers-Under-Ground-Audiobook/B0089Y8GRS?ref=a_library_t_c5_libItem_&amp;pf_rd_p=da5752e8-6ae2-4c79-a3e2-1ab92e079358&amp;pf_rd_r=77KPH31BC4SSEMRM274A</t>
  </si>
  <si>
    <t>The Blind Watchmaker</t>
  </si>
  <si>
    <t>Richard Dawkins, Lalla Ward</t>
  </si>
  <si>
    <t>https://www.audible.co.uk/pd/The-Blind-Watchmaker-Audiobook/B0057XQ2BQ?ref=a_library_t_c5_libItem_&amp;pf_rd_p=da5752e8-6ae2-4c79-a3e2-1ab92e079358&amp;pf_rd_r=77KPH31BC4SSEMRM274A</t>
  </si>
  <si>
    <t>Your Brain at Work</t>
  </si>
  <si>
    <t>Bob Walter</t>
  </si>
  <si>
    <t>https://www.audible.co.uk/pd/Your-Brain-at-Work-Audiobook/B004S3GIYM?ref=a_library_t_c5_libItem_&amp;pf_rd_p=da5752e8-6ae2-4c79-a3e2-1ab92e079358&amp;pf_rd_r=77KPH31BC4SSEMRM274A</t>
  </si>
  <si>
    <t>Michal Friedman, Ellen Archer, Suzanne Toren, Robert Petkoff</t>
  </si>
  <si>
    <t>https://www.audible.co.uk/pd/Room-Audiobook/B004FU4B2O?ref=a_library_t_c5_libItem_&amp;pf_rd_p=da5752e8-6ae2-4c79-a3e2-1ab92e079358&amp;pf_rd_r=77KPH31BC4SSEMRM274A</t>
  </si>
  <si>
    <t>Anton Lesser</t>
  </si>
  <si>
    <t>Sally Lockhart, #1</t>
  </si>
  <si>
    <t>https://www.audible.co.uk/pd/The-Ruby-in-the-Smoke-Audiobook/B004EVMD2Y?ref=a_library_t_c5_libItem_&amp;pf_rd_p=da5752e8-6ae2-4c79-a3e2-1ab92e079358&amp;pf_rd_r=77KPH31BC4SSEMRM274A</t>
  </si>
  <si>
    <t>https://www.audible.co.uk/pd/Great-Expectations-Audiobook/B004FU247S?ref=a_library_t_c5_libItem_&amp;pf_rd_p=da5752e8-6ae2-4c79-a3e2-1ab92e079358&amp;pf_rd_r=77KPH31BC4SSEMRM274A</t>
  </si>
  <si>
    <t>Sally Lockhart, #3</t>
  </si>
  <si>
    <t>https://www.audible.co.uk/pd/The-Tiger-in-the-Well-Audiobook/B004FTGF2O?ref=a_library_t_c5_libItem_&amp;pf_rd_p=da5752e8-6ae2-4c79-a3e2-1ab92e079358&amp;pf_rd_r=77KPH31BC4SSEMRM274A</t>
  </si>
  <si>
    <t>https://www.audible.co.uk/pd/The-Happiness-Project-Audiobook/B004FTXMXY?ref=a_library_t_c5_libItem_&amp;pf_rd_p=da5752e8-6ae2-4c79-a3e2-1ab92e079358&amp;pf_rd_r=77KPH31BC4SSEMRM274A</t>
  </si>
  <si>
    <t>https://www.audible.co.uk/pd/The-Kite-Runner-Audiobook/B004FOCNQG?ref=a_library_t_c5_libItem_&amp;pf_rd_p=da5752e8-6ae2-4c79-a3e2-1ab92e079358&amp;pf_rd_r=77KPH31BC4SSEMRM274A</t>
  </si>
  <si>
    <t>Dan John Miller</t>
  </si>
  <si>
    <t>Summer of Night, #1</t>
  </si>
  <si>
    <t>https://www.audible.co.uk/pd/Summer-of-Night-Audiobook/B0058DS0WE?ref=a_library_t_c5_libItem_&amp;pf_rd_p=da5752e8-6ae2-4c79-a3e2-1ab92e079358&amp;pf_rd_r=77KPH31BC4SSEMRM274A</t>
  </si>
  <si>
    <t>Sally Lockhart, #2</t>
  </si>
  <si>
    <t>https://www.audible.co.uk/pd/The-Shadow-in-the-North-Audiobook/B004FTDHES?ref=a_library_t_c5_libItem_&amp;pf_rd_p=da5752e8-6ae2-4c79-a3e2-1ab92e079358&amp;pf_rd_r=77KPH31BC4SSEMRM274A</t>
  </si>
  <si>
    <t>William Roberts</t>
  </si>
  <si>
    <t>https://www.audible.co.uk/pd/The-Lost-Continent-Audiobook/B004FTGAI8?ref=a_library_t_c5_libItem_&amp;pf_rd_p=da5752e8-6ae2-4c79-a3e2-1ab92e079358&amp;pf_rd_r=77KPH31BC4SSEMRM274A</t>
  </si>
  <si>
    <t>https://www.audible.co.uk/pd/The-Moneyless-Man-Audiobook/B007D56BDU?ref=a_library_t_c5_libItem_&amp;pf_rd_p=da5752e8-6ae2-4c79-a3e2-1ab92e079358&amp;pf_rd_r=77KPH31BC4SSEMRM274A</t>
  </si>
  <si>
    <t>Moon over Soho</t>
  </si>
  <si>
    <t>Rivers of London Series, #2</t>
  </si>
  <si>
    <t>https://www.audible.co.uk/pd/Moon-Over-Soho-Audiobook/B005COJ5XC?ref=a_library_t_c5_libItem_&amp;pf_rd_p=da5752e8-6ae2-4c79-a3e2-1ab92e079358&amp;pf_rd_r=77KPH31BC4SSEMRM274A</t>
  </si>
  <si>
    <t>Susannah Harker</t>
  </si>
  <si>
    <t>https://www.audible.co.uk/pd/Before-I-Go-To-Sleep-Audiobook/B004X7NSBO?ref=a_library_t_c5_libItem_&amp;pf_rd_p=da5752e8-6ae2-4c79-a3e2-1ab92e079358&amp;pf_rd_r=77KPH31BC4SSEMRM274A</t>
  </si>
  <si>
    <t>Rivers of London</t>
  </si>
  <si>
    <t>Rivers of London Series, #1</t>
  </si>
  <si>
    <t>https://www.audible.co.uk/pd/Rivers-of-London-Audiobook/B004VMVS1S?ref=a_library_t_c5_libItem_&amp;pf_rd_p=da5752e8-6ae2-4c79-a3e2-1ab92e079358&amp;pf_rd_r=77KPH31BC4SSEMRM274A</t>
  </si>
  <si>
    <t>Jim Dale</t>
  </si>
  <si>
    <t>https://www.audible.co.uk/pd/The-Night-Circus-Audiobook/B005NJU1SY?ref=a_library_t_c5_libItem_&amp;pf_rd_p=da5752e8-6ae2-4c79-a3e2-1ab92e079358&amp;pf_rd_r=77KPH31BC4SSEMRM274A</t>
  </si>
  <si>
    <t>Sean Barrett</t>
  </si>
  <si>
    <t>Joseph O'Loughlin, #3</t>
  </si>
  <si>
    <t>https://www.audible.co.uk/pd/Shatter-Audiobook/B004FUFR5O?ref=a_library_t_c5_libItem_&amp;pf_rd_p=da5752e8-6ae2-4c79-a3e2-1ab92e079358&amp;pf_rd_r=77KPH31BC4SSEMRM274A</t>
  </si>
  <si>
    <t>https://www.audible.co.uk/pd/Way-with-Words-Audiobook/B004F4HG0Y?ref=a_library_t_c5_libItem_&amp;pf_rd_p=da5752e8-6ae2-4c79-a3e2-1ab92e079358&amp;pf_rd_r=77KPH31BC4SSEMRM274A</t>
  </si>
  <si>
    <t>The Enderverse, #8, Ender's Shadow, #3</t>
  </si>
  <si>
    <t>https://www.audible.co.uk/pd/Shadow-Puppets-Audiobook/B004FT8SLA?ref=a_library_t_c5_libItem_&amp;pf_rd_p=da5752e8-6ae2-4c79-a3e2-1ab92e079358&amp;pf_rd_r=77KPH31BC4SSEMRM274A</t>
  </si>
  <si>
    <t>David Birney, Scott Brick, Full Cast</t>
  </si>
  <si>
    <t>The Enderverse, #9, Ender's Shadow, #4</t>
  </si>
  <si>
    <t>https://www.audible.co.uk/pd/Shadow-of-the-Giant-Audiobook/B004FT7KPK?ref=a_library_t_c5_libItem_&amp;pf_rd_p=da5752e8-6ae2-4c79-a3e2-1ab92e079358&amp;pf_rd_r=77KPH31BC4SSEMRM274A</t>
  </si>
  <si>
    <t>https://www.audible.co.uk/pd/I-Partridge-We-Need-to-Talk-About-Alan-Audiobook/B005QR9AD0?ref=a_library_t_c5_libItem_&amp;pf_rd_p=da5752e8-6ae2-4c79-a3e2-1ab92e079358&amp;pf_rd_r=77KPH31BC4SSEMRM274A</t>
  </si>
  <si>
    <t>David Birney, Scott Brick, Gabrielle de Cuir</t>
  </si>
  <si>
    <t>Ender's Shadow, #2, The Enderverse, #7</t>
  </si>
  <si>
    <t>https://www.audible.co.uk/pd/Shadow-of-the-Hegemon-Audiobook/B004FT8SSI?ref=a_library_t_c5_libItem_&amp;pf_rd_p=da5752e8-6ae2-4c79-a3e2-1ab92e079358&amp;pf_rd_r=77KPH31BC4SSEMRM274A</t>
  </si>
  <si>
    <t>Rupert Farley</t>
  </si>
  <si>
    <t>https://www.audible.co.uk/pd/Bad-Science-Audiobook/B004FTWGP4?ref=a_library_t_c5_libItem_&amp;pf_rd_p=da5752e8-6ae2-4c79-a3e2-1ab92e079358&amp;pf_rd_r=77KPH31BC4SSEMRM274A</t>
  </si>
  <si>
    <t>Jenna Lamia, Bahni Turpin, Octavia Spencer, Cassandra Campbell</t>
  </si>
  <si>
    <t>https://www.audible.co.uk/pd/The-Help-Audiobook/B004FTSWTI?ref=a_library_t_c5_libItem_&amp;pf_rd_p=da5752e8-6ae2-4c79-a3e2-1ab92e079358&amp;pf_rd_r=77KPH31BC4SSEMRM274A</t>
  </si>
  <si>
    <t>Halfway to the Grave</t>
  </si>
  <si>
    <t>Tavia Gilbert</t>
  </si>
  <si>
    <t>Night Huntress, #1</t>
  </si>
  <si>
    <t>https://www.audible.co.uk/pd/Halfway-to-the-Grave-Audiobook/B004FTL55Q?ref=a_library_t_c5_libItem_&amp;pf_rd_p=da5752e8-6ae2-4c79-a3e2-1ab92e079358&amp;pf_rd_r=77KPH31BC4SSEMRM274A</t>
  </si>
  <si>
    <t>Charlton Griffin</t>
  </si>
  <si>
    <t>https://www.audible.co.uk/pd/The-Metamorphoses-Audiobook/B004FT6S8A?ref=a_library_t_c5_libItem_&amp;pf_rd_p=da5752e8-6ae2-4c79-a3e2-1ab92e079358&amp;pf_rd_r=77KPH31BC4SSEMRM274A</t>
  </si>
  <si>
    <t>Scott Brick, Gabrielle de Cuir, full cast</t>
  </si>
  <si>
    <t>The Enderverse, #6, Ender's Shadow, #1</t>
  </si>
  <si>
    <t>https://www.audible.co.uk/pd/Enders-Shadow-Audiobook/B004FT9MPG?ref=a_library_t_c5_libItem_&amp;pf_rd_p=da5752e8-6ae2-4c79-a3e2-1ab92e079358&amp;pf_rd_r=77KPH31BC4SSEMRM274A</t>
  </si>
  <si>
    <t>Kirby Heyborne</t>
  </si>
  <si>
    <t>https://www.audible.co.uk/pd/The-Child-Thief-Audiobook/B004FTSFS6?ref=a_library_t_c5_libItem_&amp;pf_rd_p=da5752e8-6ae2-4c79-a3e2-1ab92e079358&amp;pf_rd_r=77KPH31BC4SSEMRM274A</t>
  </si>
  <si>
    <t>J.P. Turner</t>
  </si>
  <si>
    <t>Stefan Rudnicki</t>
  </si>
  <si>
    <t>Steven Pacey</t>
  </si>
  <si>
    <t>Ransom Trilogy, #1</t>
  </si>
  <si>
    <t>Alan Cumming</t>
  </si>
  <si>
    <t>Tom Mison</t>
  </si>
  <si>
    <t>https://www.audible.co.uk/pd/The-Legend-of-Sleepy-Hollow-Audiobook/B00NACRZQM?ref=a_library_t_c5_libItem_&amp;pf_rd_p=da5752e8-6ae2-4c79-a3e2-1ab92e079358&amp;pf_rd_r=7RJR5JZD7TN6YMBTPPVJ</t>
  </si>
  <si>
    <t>Todd McLaren</t>
  </si>
  <si>
    <t>Takeshi Kovacs Trilogy, #1</t>
  </si>
  <si>
    <t>https://www.audible.co.uk/pd/Altered-Carbon-Audiobook/B00BNHT14K?ref=a_library_t_c5_libItem_&amp;pf_rd_p=da5752e8-6ae2-4c79-a3e2-1ab92e079358&amp;pf_rd_r=7RJR5JZD7TN6YMBTPPVJ</t>
  </si>
  <si>
    <t>Cameron Stewart, Gavin Osborn</t>
  </si>
  <si>
    <t>https://www.audible.co.uk/pd/The-Undercover-Economist-Strikes-Back-Audiobook/B00EJMP6NQ?ref=a_library_t_c5_libItem_&amp;pf_rd_p=da5752e8-6ae2-4c79-a3e2-1ab92e079358&amp;pf_rd_r=7RJR5JZD7TN6YMBTPPVJ</t>
  </si>
  <si>
    <t>John Lee</t>
  </si>
  <si>
    <t>Commonwealth Saga, #2</t>
  </si>
  <si>
    <t>https://www.audible.co.uk/pd/Judas-Unchained-Audiobook/B004FU4A2A?ref=a_library_t_c5_libItem_&amp;pf_rd_p=da5752e8-6ae2-4c79-a3e2-1ab92e079358&amp;pf_rd_r=7RJR5JZD7TN6YMBTPPVJ</t>
  </si>
  <si>
    <t>Commonwealth Saga, #1</t>
  </si>
  <si>
    <t>https://www.audible.co.uk/pd/Pandoras-Star-Audiobook/B004FU4ALG?ref=a_library_t_c5_libItem_&amp;pf_rd_p=da5752e8-6ae2-4c79-a3e2-1ab92e079358&amp;pf_rd_r=7RJR5JZD7TN6YMBTPPVJ</t>
  </si>
  <si>
    <t>Tales of the City</t>
  </si>
  <si>
    <t>Frances McDormand</t>
  </si>
  <si>
    <t>Tales of the City, #1</t>
  </si>
  <si>
    <t>https://www.audible.co.uk/pd/Tales-of-the-City-Audiobook/B00IO3V55O?ref=a_library_t_c5_libItem_&amp;pf_rd_p=da5752e8-6ae2-4c79-a3e2-1ab92e079358&amp;pf_rd_r=7RJR5JZD7TN6YMBTPPVJ</t>
  </si>
  <si>
    <t>The Ethical Slut</t>
  </si>
  <si>
    <t>https://www.audible.co.uk/pd/The-Ethical-Slut-Audiobook/B00B1W4R4Q?ref=a_library_t_c5_libItem_&amp;pf_rd_p=da5752e8-6ae2-4c79-a3e2-1ab92e079358&amp;pf_rd_r=7RJR5JZD7TN6YMBTPPVJ</t>
  </si>
  <si>
    <t>Julian Rhind-Tutt</t>
  </si>
  <si>
    <t>https://www.audible.co.uk/pd/Look-Whos-Back-Audiobook/B00IRIY30U?ref=a_library_t_c5_libItem_&amp;pf_rd_p=da5752e8-6ae2-4c79-a3e2-1ab92e079358&amp;pf_rd_r=7RJR5JZD7TN6YMBTPPVJ</t>
  </si>
  <si>
    <t>https://www.audible.co.uk/pd/13-Things-That-Dont-Make-Sense-The-Most-Intriguing-Scientific-Mysteries-Audiobook/B004N74SFE?ref=a_library_t_c5_libItem_&amp;pf_rd_p=da5752e8-6ae2-4c79-a3e2-1ab92e079358&amp;pf_rd_r=7RJR5JZD7TN6YMBTPPVJ</t>
  </si>
  <si>
    <t>Simon Shepherd</t>
  </si>
  <si>
    <t>https://www.audible.co.uk/pd/The-Etymologicon-Audiobook/B007XIB8EO?ref=a_library_t_c5_libItem_&amp;pf_rd_p=da5752e8-6ae2-4c79-a3e2-1ab92e079358&amp;pf_rd_r=7RJR5JZD7TN6YMBTPPVJ</t>
  </si>
  <si>
    <t>Don Hagen</t>
  </si>
  <si>
    <t>https://www.audible.co.uk/pd/You-Are-Not-So-Smart-Audiobook/B006K4GCWU?ref=a_library_t_c5_libItem_&amp;pf_rd_p=da5752e8-6ae2-4c79-a3e2-1ab92e079358&amp;pf_rd_r=7RJR5JZD7TN6YMBTPPVJ</t>
  </si>
  <si>
    <t>Humphrey Bower</t>
  </si>
  <si>
    <t>Chaos Walking, #1</t>
  </si>
  <si>
    <t>https://www.audible.co.uk/pd/The-Knife-of-Never-Letting-Go-Audiobook/B004P8DOHY?ref=a_library_t_c5_libItem_&amp;pf_rd_p=da5752e8-6ae2-4c79-a3e2-1ab92e079358&amp;pf_rd_r=7RJR5JZD7TN6YMBTPPVJ</t>
  </si>
  <si>
    <t>Jeff Forshaw</t>
  </si>
  <si>
    <t>https://www.audible.co.uk/pd/Why-Does-EMC2-and-Why-Should-We-Care-Audiobook/B004SQ0YPS?ref=a_library_t_c5_libItem_&amp;pf_rd_p=da5752e8-6ae2-4c79-a3e2-1ab92e079358&amp;pf_rd_r=7RJR5JZD7TN6YMBTPPVJ</t>
  </si>
  <si>
    <t>Loki, #1</t>
  </si>
  <si>
    <t>https://www.audible.co.uk/pd/The-Gospel-of-Loki-Audiobook/B00ICNSBO4?ref=a_library_t_c5_libItem_&amp;pf_rd_p=da5752e8-6ae2-4c79-a3e2-1ab92e079358&amp;pf_rd_r=7RJR5JZD7TN6YMBTPPVJ</t>
  </si>
  <si>
    <t>Dust</t>
  </si>
  <si>
    <t>https://www.audible.co.uk/pd/Dust-Audiobook/B00FY010LO?ref=a_library_t_c5_libItem_&amp;pf_rd_p=da5752e8-6ae2-4c79-a3e2-1ab92e079358&amp;pf_rd_r=7RJR5JZD7TN6YMBTPPVJ</t>
  </si>
  <si>
    <t>Stefan Rudnicki, Emily Janice Card, Scott Brick, Orson Scott Card, Kirby Heyborne</t>
  </si>
  <si>
    <t>The Enderverse, #14, Ender's Shadow, #5</t>
  </si>
  <si>
    <t>https://www.audible.co.uk/pd/Shadows-in-Flight-Audiobook/B006L73LVG?ref=a_library_t_c5_libItem_&amp;pf_rd_p=da5752e8-6ae2-4c79-a3e2-1ab92e079358&amp;pf_rd_r=7RJR5JZD7TN6YMBTPPVJ</t>
  </si>
  <si>
    <t>Shift</t>
  </si>
  <si>
    <t>Peter Brooke</t>
  </si>
  <si>
    <t>https://www.audible.co.uk/pd/Shift-Audiobook/B00CFO9C4E?ref=a_library_t_c5_libItem_&amp;pf_rd_p=da5752e8-6ae2-4c79-a3e2-1ab92e079358&amp;pf_rd_r=7RJR5JZD7TN6YMBTPPVJ</t>
  </si>
  <si>
    <t>David Suchet</t>
  </si>
  <si>
    <t>https://www.audible.co.uk/pd/The-Tractate-Middoth-Audiobook/B00HAPVY80?ref=a_library_t_c5_libItem_&amp;pf_rd_p=da5752e8-6ae2-4c79-a3e2-1ab92e079358&amp;pf_rd_r=7RJR5JZD7TN6YMBTPPVJ</t>
  </si>
  <si>
    <t>Neverwhere</t>
  </si>
  <si>
    <t>Christopher Lee, James McAvoy, Natalie Dormer, David Harewood, Sophie Okonedo, Benedict Cumberbatch, Anthony Head</t>
  </si>
  <si>
    <t>James Marsters, Charles Busch, Emily Bergl, Neil Dickson, Jill Gascoine, Christopher Neame, Matthew Wolf</t>
  </si>
  <si>
    <t>https://www.audible.co.uk/pd/The-Importance-of-Being-Earnest-Audiobook/B004F3NF46?ref=a_library_t_c5_libItem_&amp;pf_rd_p=da5752e8-6ae2-4c79-a3e2-1ab92e079358&amp;pf_rd_r=7RJR5JZD7TN6YMBTPPVJ</t>
  </si>
  <si>
    <t>https://www.audible.co.uk/pd/Oh-Whistle-and-Ill-Come-to-You-My-Lad-Audiobook/B00HAPVFCK?ref=a_library_t_c5_libItem_&amp;pf_rd_p=da5752e8-6ae2-4c79-a3e2-1ab92e079358&amp;pf_rd_r=7RJR5JZD7TN6YMBTPPVJ</t>
  </si>
  <si>
    <t>Wool</t>
  </si>
  <si>
    <t>https://www.audible.co.uk/pd/Wool-Audiobook/B00AWSSYP8?ref=a_library_t_c5_libItem_&amp;pf_rd_p=da5752e8-6ae2-4c79-a3e2-1ab92e079358&amp;pf_rd_r=7RJR5JZD7TN6YMBTPPVJ</t>
  </si>
  <si>
    <t>Stefan Rudnicki, David Birney, Cassandra Campbell, Emily Janice Card, Don Leslie, Mirron Willis, Orson Scott Card</t>
  </si>
  <si>
    <t>Ender's Game, The Enderverse, #10</t>
  </si>
  <si>
    <t>https://www.audible.co.uk/pd/Ender-in-Exile-Audiobook/B0096T0GAK?ref=a_library_t_c5_libItem_&amp;pf_rd_p=da5752e8-6ae2-4c79-a3e2-1ab92e079358&amp;pf_rd_r=7RJR5JZD7TN6YMBTPPVJ</t>
  </si>
  <si>
    <t>https://www.audible.co.uk/pd/The-Hundred-Year-Old-Man-Who-Climbed-Out-of-the-Window-and-Disappeared-Audiobook/B008X78M70?ref=a_library_t_c5_libItem_&amp;pf_rd_p=da5752e8-6ae2-4c79-a3e2-1ab92e079358&amp;pf_rd_r=7RJR5JZD7TN6YMBTPPVJ</t>
  </si>
  <si>
    <t>Dawn French, James Fleet, Llewella Gideon, Jack Lowden, James McArdle, Pauline McLynn, Maggie Steed, Ruby Turner</t>
  </si>
  <si>
    <t>https://www.audible.co.uk/pd/Oh-Dear-Silvia-Audiobook/B009LJONLS?ref=a_library_t_c5_libItem_&amp;pf_rd_p=da5752e8-6ae2-4c79-a3e2-1ab92e079358&amp;pf_rd_r=7RJR5JZD7TN6YMBTPPVJ</t>
  </si>
  <si>
    <t>Michael Shermer, The Great Courses</t>
  </si>
  <si>
    <t>Michael Shermer</t>
  </si>
  <si>
    <t>https://www.audible.co.uk/pd/Skepticism-101-How-to-Think-like-a-Scientist-Audiobook/B00DJE8V00?ref=a_library_t_c5_libItem_&amp;pf_rd_p=da5752e8-6ae2-4c79-a3e2-1ab92e079358&amp;pf_rd_r=7RJR5JZD7TN6YMBTPPVJ</t>
  </si>
  <si>
    <t>Jay L. Garfield, The Great Courses</t>
  </si>
  <si>
    <t>Jay L. Garfield</t>
  </si>
  <si>
    <t>The Great Courses: Intellectual History</t>
  </si>
  <si>
    <t>https://www.audible.co.uk/pd/The-Meaning-of-Life-Perspectives-from-the-Worlds-Great-Intellectual-Traditions-Audiobook/B00DJBGH6I?ref=a_library_t_c5_libItem_&amp;pf_rd_p=da5752e8-6ae2-4c79-a3e2-1ab92e079358&amp;pf_rd_r=7RJR5JZD7TN6YMBTPPVJ</t>
  </si>
  <si>
    <t>David Zarefsky, The Great Courses</t>
  </si>
  <si>
    <t>David Zarefsky</t>
  </si>
  <si>
    <t>The Great Courses: Modern Philosophy</t>
  </si>
  <si>
    <t>https://www.audible.co.uk/pd/Argumentation-The-Study-of-Effective-Reasoning-2nd-Edition-Audiobook/B00DG7JG7C?ref=a_library_t_c5_libItem_&amp;pf_rd_p=da5752e8-6ae2-4c79-a3e2-1ab92e079358&amp;pf_rd_r=7RJR5JZD7TN6YMBTPPVJ</t>
  </si>
  <si>
    <t>Anne Curzan, The Great Courses</t>
  </si>
  <si>
    <t>Anne Curzan</t>
  </si>
  <si>
    <t>https://www.audible.co.uk/pd/How-Conversation-Works-6-Lessons-for-Better-Communication-Audiobook/B00DEK9PWC?ref=a_library_t_c5_libItem_&amp;pf_rd_p=da5752e8-6ae2-4c79-a3e2-1ab92e079358&amp;pf_rd_r=7RJR5JZD7TN6YMBTPPVJ</t>
  </si>
  <si>
    <t>Steven Novella, The Great Courses</t>
  </si>
  <si>
    <t>https://www.audible.co.uk/pd/Your-Deceptive-Mind-A-Scientific-Guide-to-Critical-Thinking-Skills-Audiobook/B00D942TYY?ref=a_library_t_c5_libItem_&amp;pf_rd_p=da5752e8-6ae2-4c79-a3e2-1ab92e079358&amp;pf_rd_r=7RJR5JZD7TN6YMBTPPVJ</t>
  </si>
  <si>
    <t>Dalton Kehoe, The Great Courses</t>
  </si>
  <si>
    <t>Dalton Kehoe</t>
  </si>
  <si>
    <t>https://www.audible.co.uk/pd/Effective-Communication-Skills-Audiobook/B00D93ZK7I?ref=a_library_t_c5_libItem_&amp;pf_rd_p=da5752e8-6ae2-4c79-a3e2-1ab92e079358&amp;pf_rd_r=7RJR5JZD7TN6YMBTPPVJ</t>
  </si>
  <si>
    <t>Broken Homes</t>
  </si>
  <si>
    <t>Rivers of London Series, #4</t>
  </si>
  <si>
    <t>https://www.audible.co.uk/pd/Broken-Homes-Audiobook/B00DZPOZ0I?ref=a_library_t_c5_libItem_&amp;pf_rd_p=da5752e8-6ae2-4c79-a3e2-1ab92e079358&amp;pf_rd_r=7RJR5JZD7TN6YMBTPPVJ</t>
  </si>
  <si>
    <t>Garrick Hagon, Jeff Harding, Steve Hodson, Regina Reagan, Liza Ross, David Thorpe</t>
  </si>
  <si>
    <t>https://www.audible.co.uk/pd/Cloud-Atlas-Audiobook/B00BFW8HIE?ref=a_library_t_c5_libItem_&amp;pf_rd_p=da5752e8-6ae2-4c79-a3e2-1ab92e079358&amp;pf_rd_r=7RJR5JZD7TN6YMBTPPVJ</t>
  </si>
  <si>
    <t>Bad Pharma</t>
  </si>
  <si>
    <t>https://www.audible.co.uk/pd/Bad-Pharma-Audiobook/B009W6YU9K?ref=a_library_t_c5_libItem_&amp;pf_rd_p=da5752e8-6ae2-4c79-a3e2-1ab92e079358&amp;pf_rd_r=7RJR5JZD7TN6YMBTPPVJ</t>
  </si>
  <si>
    <t>Scott Brick, Katherine Kellgren, Euan Morton, Simon Vance</t>
  </si>
  <si>
    <t>Dune Saga, #13, Dune, #2</t>
  </si>
  <si>
    <t>https://www.audible.co.uk/pd/Dune-Messiah-Audiobook/B004EVPB6O?ref=a_library_t_c5_libItem_&amp;pf_rd_p=da5752e8-6ae2-4c79-a3e2-1ab92e079358&amp;pf_rd_r=7RJR5JZD7TN6YMBTPPVJ</t>
  </si>
  <si>
    <t>Adam Sims, Ian Porter</t>
  </si>
  <si>
    <t>https://www.audible.co.uk/pd/Hard-boiled-Wonderland-and-the-End-of-the-World-Audiobook/B004FU2E64?ref=a_library_t_c5_libItem_&amp;pf_rd_p=da5752e8-6ae2-4c79-a3e2-1ab92e079358&amp;pf_rd_r=7RJR5JZD7TN6YMBTPPVJ</t>
  </si>
  <si>
    <t>Hyperion, #4</t>
  </si>
  <si>
    <t>https://www.audible.co.uk/pd/The-Rise-of-Endymion-Audiobook/B004FT962U?ref=a_library_t_c5_libItem_&amp;pf_rd_p=da5752e8-6ae2-4c79-a3e2-1ab92e079358&amp;pf_rd_r=7RJR5JZD7TN6YMBTPPVJ</t>
  </si>
  <si>
    <t>Andrew MacMillan</t>
  </si>
  <si>
    <t>https://www.audible.co.uk/pd/How-to-Win-Friends-Influence-People-Audiobook/B004EXIYZM?ref=a_library_t_c5_libItem_&amp;pf_rd_p=da5752e8-6ae2-4c79-a3e2-1ab92e079358&amp;pf_rd_r=7RJR5JZD7TN6YMBTPPVJ</t>
  </si>
  <si>
    <t>Hyperion, #3</t>
  </si>
  <si>
    <t>https://www.audible.co.uk/pd/Endymion-Audiobook/B004FT95QM?ref=a_library_t_c5_libItem_&amp;pf_rd_p=da5752e8-6ae2-4c79-a3e2-1ab92e079358&amp;pf_rd_r=7RJR5JZD7TN6YMBTPPVJ</t>
  </si>
  <si>
    <t>https://www.audible.co.uk/pd/The-Lean-Startup-Audiobook/B005LXUMPO?ref=a_library_t_c5_libItem_&amp;pf_rd_p=da5752e8-6ae2-4c79-a3e2-1ab92e079358&amp;pf_rd_r=7RJR5JZD7TN6YMBTPPVJ</t>
  </si>
  <si>
    <t>Jonathan Iris</t>
  </si>
  <si>
    <t>https://www.audible.co.uk/pd/Whoops-Audiobook/B004EWC18E?ref=a_library_t_c5_libItem_&amp;pf_rd_p=da5752e8-6ae2-4c79-a3e2-1ab92e079358&amp;pf_rd_r=7RJR5JZD7TN6YMBTPPVJ</t>
  </si>
  <si>
    <t>https://www.audible.co.uk/pd/Outliers-Audiobook/B004EW5DB6?ref=a_library_t_c5_libItem_&amp;pf_rd_p=da5752e8-6ae2-4c79-a3e2-1ab92e079358&amp;pf_rd_r=7RJR5JZD7TN6YMBTPPVJ</t>
  </si>
  <si>
    <t>https://www.audible.co.uk/pd/Holy-Cow-Audiobook/B00SLUYHM8?ref=a_library_t_c5_libItem_&amp;pf_rd_p=da5752e8-6ae2-4c79-a3e2-1ab92e079358&amp;pf_rd_r=C6ZTXGECZHW0YHC2GBQG</t>
  </si>
  <si>
    <t>Leviathan Wakes</t>
  </si>
  <si>
    <t>The Expanse, #1</t>
  </si>
  <si>
    <t>https://www.audible.co.uk/pd/Leviathan-Wakes-Audiobook/B00P9X4DOM?ref=a_library_t_c5_libItem_&amp;pf_rd_p=da5752e8-6ae2-4c79-a3e2-1ab92e079358&amp;pf_rd_r=C6ZTXGECZHW0YHC2GBQG</t>
  </si>
  <si>
    <t>The Stone Man, #1</t>
  </si>
  <si>
    <t>https://www.audible.co.uk/pd/The-Stone-Man-Audiobook/B00WFIMEUY?ref=a_library_t_c5_libItem_&amp;pf_rd_p=da5752e8-6ae2-4c79-a3e2-1ab92e079358&amp;pf_rd_r=C6ZTXGECZHW0YHC2GBQG</t>
  </si>
  <si>
    <t>Stephanie Cole, Roger Allam, Benedict Cumberbatch</t>
  </si>
  <si>
    <t>Cabin Pressure</t>
  </si>
  <si>
    <t>https://www.audible.co.uk/pd/Cabin-Pressure-The-Complete-Series-1-Audiobook/B004F40DUE?ref=a_library_t_c5_libItem_&amp;pf_rd_p=da5752e8-6ae2-4c79-a3e2-1ab92e079358&amp;pf_rd_r=C6ZTXGECZHW0YHC2GBQG</t>
  </si>
  <si>
    <t>The Girl in the Spider's Web</t>
  </si>
  <si>
    <t>Millennium Series, #4</t>
  </si>
  <si>
    <t>https://www.audible.co.uk/pd/The-Girl-in-the-Spiders-Web-Audiobook/B00TGB5D92?ref=a_library_t_c5_libItem_&amp;pf_rd_p=da5752e8-6ae2-4c79-a3e2-1ab92e079358&amp;pf_rd_r=C6ZTXGECZHW0YHC2GBQG</t>
  </si>
  <si>
    <t>https://www.audible.co.uk/pd/Flat-Earth-News-Audiobook/B004FTUIM2?ref=a_library_t_c5_libItem_&amp;pf_rd_p=da5752e8-6ae2-4c79-a3e2-1ab92e079358&amp;pf_rd_r=C6ZTXGECZHW0YHC2GBQG</t>
  </si>
  <si>
    <t>The Establishment</t>
  </si>
  <si>
    <t>Jonathan Keeble</t>
  </si>
  <si>
    <t>https://www.audible.co.uk/pd/The-Establishment-Audiobook/B00QMPMXXO?ref=a_library_t_c5_libItem_&amp;pf_rd_p=da5752e8-6ae2-4c79-a3e2-1ab92e079358&amp;pf_rd_r=C6ZTXGECZHW0YHC2GBQG</t>
  </si>
  <si>
    <t>The Self Illusion</t>
  </si>
  <si>
    <t>https://www.audible.co.uk/pd/The-Self-Illusion-Audiobook/B007VD81SC?ref=a_library_t_c5_libItem_&amp;pf_rd_p=da5752e8-6ae2-4c79-a3e2-1ab92e079358&amp;pf_rd_r=C6ZTXGECZHW0YHC2GBQG</t>
  </si>
  <si>
    <t>Nightfall</t>
  </si>
  <si>
    <t>Paul Thornley</t>
  </si>
  <si>
    <t>Jack Nightingale, #1</t>
  </si>
  <si>
    <t>https://www.audible.co.uk/pd/Nightfall-Audiobook/B004FU2BU8?ref=a_library_t_c5_libItem_&amp;pf_rd_p=da5752e8-6ae2-4c79-a3e2-1ab92e079358&amp;pf_rd_r=C6ZTXGECZHW0YHC2GBQG</t>
  </si>
  <si>
    <t>Welcome to Night Vale</t>
  </si>
  <si>
    <t>Cecil Baldwin</t>
  </si>
  <si>
    <t>Night Vale, #1, Welcome to Night Vale, #1</t>
  </si>
  <si>
    <t>https://www.audible.co.uk/pd/Welcome-to-Night-Vale-Audiobook/B00V906I06?ref=a_library_t_c5_libItem_&amp;pf_rd_p=da5752e8-6ae2-4c79-a3e2-1ab92e079358&amp;pf_rd_r=C6ZTXGECZHW0YHC2GBQG</t>
  </si>
  <si>
    <t>The Name of the Wind</t>
  </si>
  <si>
    <t>Rupert Degas</t>
  </si>
  <si>
    <t>Kingkiller Chronicle, #1</t>
  </si>
  <si>
    <t>https://www.audible.co.uk/pd/The-Name-of-the-Wind-Audiobook/B007FGF3P4?ref=a_library_t_c5_libItem_&amp;pf_rd_p=da5752e8-6ae2-4c79-a3e2-1ab92e079358&amp;pf_rd_r=C6ZTXGECZHW0YHC2GBQG</t>
  </si>
  <si>
    <t>https://www.audible.co.uk/pd/Justice-Whats-the-Right-Thing-to-Do-Audiobook/B0089M25MM?ref=a_library_t_c5_libItem_&amp;pf_rd_p=da5752e8-6ae2-4c79-a3e2-1ab92e079358&amp;pf_rd_r=C6ZTXGECZHW0YHC2GBQG</t>
  </si>
  <si>
    <t>Jim Broadbent</t>
  </si>
  <si>
    <t>Harold Fry, #1</t>
  </si>
  <si>
    <t>https://www.audible.co.uk/pd/The-Unlikely-Pilgrimage-of-Harold-Fry-Audiobook/B007HQAZ00?ref=a_library_t_c5_libItem_&amp;pf_rd_p=da5752e8-6ae2-4c79-a3e2-1ab92e079358&amp;pf_rd_r=C6ZTXGECZHW0YHC2GBQG</t>
  </si>
  <si>
    <t>Rivers of London Series, #6</t>
  </si>
  <si>
    <t>https://www.audible.co.uk/pd/The-Hanging-Tree-Audiobook/B011SZXLQU?ref=a_library_t_c5_libItem_&amp;pf_rd_p=da5752e8-6ae2-4c79-a3e2-1ab92e079358&amp;pf_rd_r=C6ZTXGECZHW0YHC2GBQG</t>
  </si>
  <si>
    <t>Jerry Robbins, J.T. Turner, The Colonial Radio Players, Diane Capen, James Turner, Gabriel Clark, Cynthia Pape, John Pease</t>
  </si>
  <si>
    <t>https://www.audible.co.uk/pd/Oscar-Wildes-The-Canterville-Ghost-Audiobook/B00CJ09XN4?ref=a_library_t_c5_libItem_&amp;pf_rd_p=da5752e8-6ae2-4c79-a3e2-1ab92e079358&amp;pf_rd_r=C6ZTXGECZHW0YHC2GBQG</t>
  </si>
  <si>
    <t>Leo Demidov, #1</t>
  </si>
  <si>
    <t>https://www.audible.co.uk/pd/Child-44-Audiobook/B004FTSGHQ?ref=a_library_t_c5_libItem_&amp;pf_rd_p=da5752e8-6ae2-4c79-a3e2-1ab92e079358&amp;pf_rd_r=C6ZTXGECZHW0YHC2GBQG</t>
  </si>
  <si>
    <t>Simon Vance</t>
  </si>
  <si>
    <t>https://www.audible.co.uk/pd/V-for-Vendetta-Audiobook/B004FTJK9E?ref=a_library_t_c5_libItem_&amp;pf_rd_p=da5752e8-6ae2-4c79-a3e2-1ab92e079358&amp;pf_rd_r=C6ZTXGECZHW0YHC2GBQG</t>
  </si>
  <si>
    <t>David Rintoul</t>
  </si>
  <si>
    <t>https://www.audible.co.uk/pd/The-Rats-Audiobook/B00F5BC02A?ref=a_library_t_c5_libItem_&amp;pf_rd_p=da5752e8-6ae2-4c79-a3e2-1ab92e079358&amp;pf_rd_r=C6ZTXGECZHW0YHC2GBQG</t>
  </si>
  <si>
    <t>Robertson Dean</t>
  </si>
  <si>
    <t>https://www.audible.co.uk/pd/I-Am-Legend-Audiobook/B004EVOV4C?ref=a_library_t_c5_libItem_&amp;pf_rd_p=da5752e8-6ae2-4c79-a3e2-1ab92e079358&amp;pf_rd_r=C6ZTXGECZHW0YHC2GBQG</t>
  </si>
  <si>
    <t>Alana Kerr Collins</t>
  </si>
  <si>
    <t>The Bone Season, #1</t>
  </si>
  <si>
    <t>https://www.audible.co.uk/pd/The-Bone-Season-Audiobook/B00E3XOIKS?ref=a_library_t_c5_libItem_&amp;pf_rd_p=da5752e8-6ae2-4c79-a3e2-1ab92e079358&amp;pf_rd_r=C6ZTXGECZHW0YHC2GBQG</t>
  </si>
  <si>
    <t>Ray Sawyer</t>
  </si>
  <si>
    <t>J. W. Wells &amp; Co., #7</t>
  </si>
  <si>
    <t>https://www.audible.co.uk/pd/Life-Liberty-and-the-Pursuit-of-Sausages-Audiobook/B0051QLP84?ref=a_library_t_c5_libItem_&amp;pf_rd_p=da5752e8-6ae2-4c79-a3e2-1ab92e079358&amp;pf_rd_r=C6ZTXGECZHW0YHC2GBQG</t>
  </si>
  <si>
    <t>https://www.audible.co.uk/pd/The-Humans-Audiobook/B00CMR1HFG?ref=a_library_t_c5_libItem_&amp;pf_rd_p=da5752e8-6ae2-4c79-a3e2-1ab92e079358&amp;pf_rd_r=C6ZTXGECZHW0YHC2GBQG</t>
  </si>
  <si>
    <t>Chronicle of the Fallers, #1</t>
  </si>
  <si>
    <t>https://www.audible.co.uk/pd/The-Abyss-Beyond-Dreams-Audiobook/B00OD9HSSQ?ref=a_library_t_c5_libItem_&amp;pf_rd_p=da5752e8-6ae2-4c79-a3e2-1ab92e079358&amp;pf_rd_r=C6ZTXGECZHW0YHC2GBQG</t>
  </si>
  <si>
    <t>Damian Lynch</t>
  </si>
  <si>
    <t>Shadow Police, #1</t>
  </si>
  <si>
    <t>https://www.audible.co.uk/pd/London-Falling-Audiobook/B00JRGUNEG?ref=a_library_t_c5_libItem_&amp;pf_rd_p=da5752e8-6ae2-4c79-a3e2-1ab92e079358&amp;pf_rd_r=C6ZTXGECZHW0YHC2GBQG</t>
  </si>
  <si>
    <t>https://www.audible.co.uk/pd/Touch-Audiobook/B00S1VJDKS?ref=a_library_t_c5_libItem_&amp;pf_rd_p=da5752e8-6ae2-4c79-a3e2-1ab92e079358&amp;pf_rd_r=C6ZTXGECZHW0YHC2GBQG</t>
  </si>
  <si>
    <t>Virginia Leishman</t>
  </si>
  <si>
    <t>https://www.audible.co.uk/pd/Poison-Audiobook/B00B7DUATU?ref=a_library_t_c5_libItem_&amp;pf_rd_p=da5752e8-6ae2-4c79-a3e2-1ab92e079358&amp;pf_rd_r=C6ZTXGECZHW0YHC2GBQG</t>
  </si>
  <si>
    <t>https://www.audible.co.uk/pd/The-First-Fifteen-Lives-of-Harry-August-Audiobook/B00IRIYI64?ref=a_library_t_c5_libItem_&amp;pf_rd_p=da5752e8-6ae2-4c79-a3e2-1ab92e079358&amp;pf_rd_r=C6ZTXGECZHW0YHC2GBQG</t>
  </si>
  <si>
    <t>Takeshi Kovacs Trilogy, #2</t>
  </si>
  <si>
    <t>https://www.audible.co.uk/pd/Broken-Angels-Audiobook/B00OSA5U30?ref=a_library_t_c5_libItem_&amp;pf_rd_p=da5752e8-6ae2-4c79-a3e2-1ab92e079358&amp;pf_rd_r=C6ZTXGECZHW0YHC2GBQG</t>
  </si>
  <si>
    <t>Mindstar Rising</t>
  </si>
  <si>
    <t>Toby Longworth</t>
  </si>
  <si>
    <t>Greg Mandel, #1</t>
  </si>
  <si>
    <t>https://www.audible.co.uk/pd/Mindstar-Rising-Audiobook/B006FZ80GK?ref=a_library_t_c5_libItem_&amp;pf_rd_p=da5752e8-6ae2-4c79-a3e2-1ab92e079358&amp;pf_rd_r=C6ZTXGECZHW0YHC2GBQG</t>
  </si>
  <si>
    <t>The Greatest Show on Earth</t>
  </si>
  <si>
    <t>https://www.audible.co.uk/pd/The-Greatest-Show-on-Earth-Audiobook/B004FUEK9S?ref=a_library_t_c5_libItem_&amp;pf_rd_p=da5752e8-6ae2-4c79-a3e2-1ab92e079358&amp;pf_rd_r=C6ZTXGECZHW0YHC2GBQG</t>
  </si>
  <si>
    <t>Finty Williams</t>
  </si>
  <si>
    <t>The Girl with All the Gifts, #1</t>
  </si>
  <si>
    <t>https://www.audible.co.uk/pd/The-Girl-with-All-the-Gifts-Audiobook/B00H3RFMCY?ref=a_library_t_c5_libItem_&amp;pf_rd_p=da5752e8-6ae2-4c79-a3e2-1ab92e079358&amp;pf_rd_r=C6ZTXGECZHW0YHC2GBQG</t>
  </si>
  <si>
    <t>Rivers of London Series, #5</t>
  </si>
  <si>
    <t>https://www.audible.co.uk/pd/Foxglove-Summer-Audiobook/B00PCV52EQ?ref=a_library_t_c5_libItem_&amp;pf_rd_p=da5752e8-6ae2-4c79-a3e2-1ab92e079358&amp;pf_rd_r=C6ZTXGECZHW0YHC2GBQG</t>
  </si>
  <si>
    <t>Ben Goldacre and Jot Davies</t>
  </si>
  <si>
    <t>https://www.audible.co.uk/pd/I-Think-Youll-Find-Its-a-Bit-More-Complicated-Than-That-Audiobook/B00OAJAZLQ?ref=a_library_t_c5_libItem_&amp;pf_rd_p=da5752e8-6ae2-4c79-a3e2-1ab92e079358&amp;pf_rd_r=C6ZTXGECZHW0YHC2GBQG</t>
  </si>
  <si>
    <t>Peter Berkrot</t>
  </si>
  <si>
    <t>The Last Policeman, #1</t>
  </si>
  <si>
    <t>https://www.audible.co.uk/pd/The-Last-Policeman-Audiobook/B008H2WQ0A?ref=a_library_t_c5_libItem_&amp;pf_rd_p=da5752e8-6ae2-4c79-a3e2-1ab92e079358&amp;pf_rd_r=C6ZTXGECZHW0YHC2GBQG</t>
  </si>
  <si>
    <t>Scott Brick, Stefan Rudnicki</t>
  </si>
  <si>
    <t>The Enderverse, #5.5, Ender's Game, #5.5</t>
  </si>
  <si>
    <t>https://www.audible.co.uk/pd/A-War-of-Gifts-Audiobook/B004EVRFRM?ref=a_library_t_c5_libItem_&amp;pf_rd_p=da5752e8-6ae2-4c79-a3e2-1ab92e079358&amp;pf_rd_r=C6ZTXGECZHW0YHC2GBQG</t>
  </si>
  <si>
    <t>Bill Nighy</t>
  </si>
  <si>
    <t>https://www.audible.co.uk/pd/The-Collectors-Audiobook/B00QU7H3X4?ref=a_library_t_c5_libItem_&amp;pf_rd_p=da5752e8-6ae2-4c79-a3e2-1ab92e079358&amp;pf_rd_r=C6ZTXGECZHW0YHC2GBQG</t>
  </si>
  <si>
    <t>Void Trilogy, #3</t>
  </si>
  <si>
    <t>https://www.audible.co.uk/pd/The-Evolutionary-Void-Audiobook/B004FU4BEC?ref=a_library_t_c5_libItem_&amp;pf_rd_p=da5752e8-6ae2-4c79-a3e2-1ab92e079358&amp;pf_rd_r=C6ZTXGECZHW0YHC2GBQG</t>
  </si>
  <si>
    <t>Void Trilogy, #2</t>
  </si>
  <si>
    <t>https://www.audible.co.uk/pd/The-Temporal-Void-Audiobook/B004FU48HW?ref=a_library_t_c5_libItem_&amp;pf_rd_p=da5752e8-6ae2-4c79-a3e2-1ab92e079358&amp;pf_rd_r=C6ZTXGECZHW0YHC2GBQG</t>
  </si>
  <si>
    <t>Tales of the Ketty Jay, #1</t>
  </si>
  <si>
    <t>https://www.audible.co.uk/pd/Retribution-Falls-Audiobook/B00BFEYYIO?ref=a_library_t_c5_libItem_&amp;pf_rd_p=da5752e8-6ae2-4c79-a3e2-1ab92e079358&amp;pf_rd_r=C6ZTXGECZHW0YHC2GBQG</t>
  </si>
  <si>
    <t>https://www.audible.co.uk/pd/Wheels-of-Terror-Audiobook/B00JMO6LIU?ref=a_library_t_c5_libItem_&amp;pf_rd_p=da5752e8-6ae2-4c79-a3e2-1ab92e079358&amp;pf_rd_r=C6ZTXGECZHW0YHC2GBQG</t>
  </si>
  <si>
    <t>The Witcher Saga</t>
  </si>
  <si>
    <t>https://www.audible.co.uk/pd/The-Last-Wish-Audiobook/B00HWCA2VG?ref=a_library_t_c5_libItem_&amp;pf_rd_p=da5752e8-6ae2-4c79-a3e2-1ab92e079358&amp;pf_rd_r=C6ZTXGECZHW0YHC2GBQG</t>
  </si>
  <si>
    <t>Wil Wheaton</t>
  </si>
  <si>
    <t>https://www.audible.co.uk/pd/What-If-Audiobook/B00M4LX55U?ref=a_library_t_c5_libItem_&amp;pf_rd_p=da5752e8-6ae2-4c79-a3e2-1ab92e079358&amp;pf_rd_r=C6ZTXGECZHW0YHC2GBQG</t>
  </si>
  <si>
    <t>Void Trilogy, #1</t>
  </si>
  <si>
    <t>https://www.audible.co.uk/pd/The-Dreaming-Void-Audiobook/B004FU45YS?ref=a_library_t_c5_libItem_&amp;pf_rd_p=da5752e8-6ae2-4c79-a3e2-1ab92e079358&amp;pf_rd_r=C6ZTXGECZHW0YHC2GBQG</t>
  </si>
  <si>
    <t>Adapt</t>
  </si>
  <si>
    <t>https://www.audible.co.uk/pd/Adapt-Audiobook/B004XWE7V4?ref=a_library_t_c5_libItem_&amp;pf_rd_p=da5752e8-6ae2-4c79-a3e2-1ab92e079358&amp;pf_rd_r=C6ZTXGECZHW0YHC2GBQG</t>
  </si>
  <si>
    <t>How to Be Miserable</t>
  </si>
  <si>
    <t>Stephen Paul Aulridge Jr.</t>
  </si>
  <si>
    <t>https://www.audible.co.uk/pd/How-to-Be-Miserable-Audiobook/B01HH0FEO2?ref=a_library_t_c5_libItem_&amp;pf_rd_p=da5752e8-6ae2-4c79-a3e2-1ab92e079358&amp;pf_rd_r=HRE2W327QW79HP4RXF5D</t>
  </si>
  <si>
    <t>https://www.audible.co.uk/pd/WEIRD-DARK-Audiobook/B0160B8QZ8?ref=a_library_t_c5_libItem_&amp;pf_rd_p=da5752e8-6ae2-4c79-a3e2-1ab92e079358&amp;pf_rd_r=HRE2W327QW79HP4RXF5D</t>
  </si>
  <si>
    <t>Bernard Clark</t>
  </si>
  <si>
    <t>https://www.audible.co.uk/pd/Lovecrafts-Monsters-Audiobook/B00T6QZUWM?ref=a_library_t_c5_libItem_&amp;pf_rd_p=da5752e8-6ae2-4c79-a3e2-1ab92e079358&amp;pf_rd_r=HRE2W327QW79HP4RXF5D</t>
  </si>
  <si>
    <t>Sean Carroll</t>
  </si>
  <si>
    <t>The Great Courses: Physics</t>
  </si>
  <si>
    <t>https://www.audible.co.uk/pd/The-Higgs-Boson-and-Beyond-Audiobook/B00SJILIS8?ref=a_library_t_c5_libItem_&amp;pf_rd_p=da5752e8-6ae2-4c79-a3e2-1ab92e079358&amp;pf_rd_r=HRE2W327QW79HP4RXF5D</t>
  </si>
  <si>
    <t>Steven Pollock</t>
  </si>
  <si>
    <t>https://www.audible.co.uk/pd/Particle-Physics-for-Non-Physicists-A-Tour-of-the-Microcosmos-Audiobook/B00DEPZ4PE?ref=a_library_t_c5_libItem_&amp;pf_rd_p=da5752e8-6ae2-4c79-a3e2-1ab92e079358&amp;pf_rd_r=HRE2W327QW79HP4RXF5D</t>
  </si>
  <si>
    <t>https://www.audible.co.uk/pd/The-Ocean-at-the-End-of-the-Lane-Audiobook/B00CSXR76C?ref=a_library_t_c5_libItem_&amp;pf_rd_p=da5752e8-6ae2-4c79-a3e2-1ab92e079358&amp;pf_rd_r=HRE2W327QW79HP4RXF5D</t>
  </si>
  <si>
    <t>Ghostly Tales</t>
  </si>
  <si>
    <t>Simon Callow, Sally Phillips, John Banks, Dan Starkey</t>
  </si>
  <si>
    <t>https://www.audible.co.uk/pd/Ghostly-Tales-An-Audible-Christmas-Gift-Audiobook/B0787MBP1P?ref=a_library_t_c5_libItem_&amp;pf_rd_p=da5752e8-6ae2-4c79-a3e2-1ab92e079358&amp;pf_rd_r=HRE2W327QW79HP4RXF5D</t>
  </si>
  <si>
    <t>The Expanse, #6.5</t>
  </si>
  <si>
    <t>https://www.audible.co.uk/pd/Strange-Dogs-Audiobook/B073XR2KYX?ref=a_library_t_c5_libItem_&amp;pf_rd_p=da5752e8-6ae2-4c79-a3e2-1ab92e079358&amp;pf_rd_r=HRE2W327QW79HP4RXF5D</t>
  </si>
  <si>
    <t>https://www.audible.co.uk/pd/John-Finnemores-Souvenir-Programme-The-Complete-Series-1-Audiobook/B00EOV1PSW?ref=a_library_t_c5_libItem_&amp;pf_rd_p=da5752e8-6ae2-4c79-a3e2-1ab92e079358&amp;pf_rd_r=HRE2W327QW79HP4RXF5D</t>
  </si>
  <si>
    <t>Adjoa Andoh</t>
  </si>
  <si>
    <t>The Imperial Radch, #3</t>
  </si>
  <si>
    <t>https://www.audible.co.uk/pd/Ancillary-Mercy-Audiobook/B014TE8M3E?ref=a_library_t_c5_libItem_&amp;pf_rd_p=da5752e8-6ae2-4c79-a3e2-1ab92e079358&amp;pf_rd_r=HRE2W327QW79HP4RXF5D</t>
  </si>
  <si>
    <t>Ancillary Sword</t>
  </si>
  <si>
    <t>The Imperial Radch, #2</t>
  </si>
  <si>
    <t>https://www.audible.co.uk/pd/Ancillary-Sword-Audiobook/B00MH4EBC0?ref=a_library_t_c5_libItem_&amp;pf_rd_p=da5752e8-6ae2-4c79-a3e2-1ab92e079358&amp;pf_rd_r=HRE2W327QW79HP4RXF5D</t>
  </si>
  <si>
    <t>Misbehaving</t>
  </si>
  <si>
    <t>L. J. Ganser</t>
  </si>
  <si>
    <t>https://www.audible.co.uk/pd/Misbehaving-Audiobook/B00VQTLR60?ref=a_library_t_c5_libItem_&amp;pf_rd_p=da5752e8-6ae2-4c79-a3e2-1ab92e079358&amp;pf_rd_r=HRE2W327QW79HP4RXF5D</t>
  </si>
  <si>
    <t>Ancillary Justice</t>
  </si>
  <si>
    <t>The Imperial Radch, #1</t>
  </si>
  <si>
    <t>https://www.audible.co.uk/pd/Ancillary-Justice-Audiobook/B00LPNR9QE?ref=a_library_t_c5_libItem_&amp;pf_rd_p=da5752e8-6ae2-4c79-a3e2-1ab92e079358&amp;pf_rd_r=HRE2W327QW79HP4RXF5D</t>
  </si>
  <si>
    <t>All These Worlds</t>
  </si>
  <si>
    <t>Bobiverse, #3</t>
  </si>
  <si>
    <t>https://www.audible.co.uk/pd/All-These-Worlds-Audiobook/B0734196MB?ref=a_library_t_c5_libItem_&amp;pf_rd_p=da5752e8-6ae2-4c79-a3e2-1ab92e079358&amp;pf_rd_r=HRE2W327QW79HP4RXF5D</t>
  </si>
  <si>
    <t>How to Build a Universe</t>
  </si>
  <si>
    <t>Professor Brian Cox, Robin Ince, Alexandra Feachem</t>
  </si>
  <si>
    <t>Professor Brian Cox, Robin Ince, Alexandra Feachem, Eric Idle - foreword</t>
  </si>
  <si>
    <t>https://www.audible.co.uk/pd/How-to-Build-a-Universe-Audiobook/B0752YXRXM?ref=a_library_t_c5_libItem_&amp;pf_rd_p=da5752e8-6ae2-4c79-a3e2-1ab92e079358&amp;pf_rd_r=HRE2W327QW79HP4RXF5D</t>
  </si>
  <si>
    <t>For We Are Many</t>
  </si>
  <si>
    <t>Bobiverse, #2</t>
  </si>
  <si>
    <t>https://www.audible.co.uk/pd/For-We-Are-Many-Audiobook/B01MSE8UU6?ref=a_library_t_c5_libItem_&amp;pf_rd_p=da5752e8-6ae2-4c79-a3e2-1ab92e079358&amp;pf_rd_r=HRE2W327QW79HP4RXF5D</t>
  </si>
  <si>
    <t>Nemesis Games</t>
  </si>
  <si>
    <t>The Expanse, #5</t>
  </si>
  <si>
    <t>https://www.audible.co.uk/pd/Nemesis-Games-Audiobook/B00XAAKPH0?ref=a_library_t_c5_libItem_&amp;pf_rd_p=da5752e8-6ae2-4c79-a3e2-1ab92e079358&amp;pf_rd_r=HRE2W327QW79HP4RXF5D</t>
  </si>
  <si>
    <t>Roger Davis</t>
  </si>
  <si>
    <t>https://www.audible.co.uk/pd/Fifty-Things-That-Made-the-Modern-Economy-Audiobook/B06XRF2N7P?ref=a_library_t_c5_libItem_&amp;pf_rd_p=da5752e8-6ae2-4c79-a3e2-1ab92e079358&amp;pf_rd_r=HRE2W327QW79HP4RXF5D</t>
  </si>
  <si>
    <t>We Are Legion (We Are Bob)</t>
  </si>
  <si>
    <t>Bobiverse, #1</t>
  </si>
  <si>
    <t>https://www.audible.co.uk/pd/We-Are-Legion-We-Are-Bob-Audiobook/B01L0831K6?ref=a_library_t_c5_libItem_&amp;pf_rd_p=da5752e8-6ae2-4c79-a3e2-1ab92e079358&amp;pf_rd_r=HRE2W327QW79HP4RXF5D</t>
  </si>
  <si>
    <t>https://www.audible.co.uk/pd/God-Is-Disappointed-in-You-Audiobook/B00L2FQ41G?ref=a_library_t_c5_libItem_&amp;pf_rd_p=da5752e8-6ae2-4c79-a3e2-1ab92e079358&amp;pf_rd_r=HRE2W327QW79HP4RXF5D</t>
  </si>
  <si>
    <t>The Girl Who Takes an Eye for an Eye</t>
  </si>
  <si>
    <t>Millennium Series, #5</t>
  </si>
  <si>
    <t>https://www.audible.co.uk/pd/The-Girl-Who-Takes-an-Eye-for-an-Eye-Audiobook/B01N9B5NUI?ref=a_library_t_c5_libItem_&amp;pf_rd_p=da5752e8-6ae2-4c79-a3e2-1ab92e079358&amp;pf_rd_r=HRE2W327QW79HP4RXF5D</t>
  </si>
  <si>
    <t>https://www.audible.co.uk/pd/The-Tales-of-Max-Carrados-Audiobook/B01ATTOWKA?ref=a_library_t_c5_libItem_&amp;pf_rd_p=da5752e8-6ae2-4c79-a3e2-1ab92e079358&amp;pf_rd_r=HRE2W327QW79HP4RXF5D</t>
  </si>
  <si>
    <t>https://www.audible.co.uk/pd/A-Head-Full-of-Knives-An-Urban-Fantasy-Novel-Audiobook/B016VDWHQE?ref=a_library_t_c5_libItem_&amp;pf_rd_p=da5752e8-6ae2-4c79-a3e2-1ab92e079358&amp;pf_rd_r=HRE2W327QW79HP4RXF5D</t>
  </si>
  <si>
    <t>The Myth of the Rational Voter</t>
  </si>
  <si>
    <t>David Drummond</t>
  </si>
  <si>
    <t>https://www.audible.co.uk/pd/The-Myth-of-the-Rational-Voter-Audiobook/B004EXEOT2?ref=a_library_t_c5_libItem_&amp;pf_rd_p=da5752e8-6ae2-4c79-a3e2-1ab92e079358&amp;pf_rd_r=HRE2W327QW79HP4RXF5D</t>
  </si>
  <si>
    <t>The Gameshouse</t>
  </si>
  <si>
    <t>Gameshouse, #1</t>
  </si>
  <si>
    <t>https://www.audible.co.uk/pd/The-Gameshouse-Audiobook/B01727D4BA?ref=a_library_t_c5_libItem_&amp;pf_rd_p=da5752e8-6ae2-4c79-a3e2-1ab92e079358&amp;pf_rd_r=HRE2W327QW79HP4RXF5D</t>
  </si>
  <si>
    <t>Ready Player One, #1</t>
  </si>
  <si>
    <t>https://www.audible.co.uk/pd/Ready-Player-One-Audiobook/B007PR58RQ?ref=a_library_t_c5_libItem_&amp;pf_rd_p=da5752e8-6ae2-4c79-a3e2-1ab92e079358&amp;pf_rd_r=HRE2W327QW79HP4RXF5D</t>
  </si>
  <si>
    <t>The Black Room, #1</t>
  </si>
  <si>
    <t>https://www.audible.co.uk/pd/In-The-Darkness-Thats-Where-Ill-Know-You-The-Complete-Black-Room-Story-Audiobook/B014GCWW44?ref=a_library_t_c5_libItem_&amp;pf_rd_p=da5752e8-6ae2-4c79-a3e2-1ab92e079358&amp;pf_rd_r=HRE2W327QW79HP4RXF5D</t>
  </si>
  <si>
    <t>https://www.audible.co.uk/pd/Alan-Partridge-Nomad-Audiobook/B01K4HTN74?ref=a_library_t_c5_libItem_&amp;pf_rd_p=da5752e8-6ae2-4c79-a3e2-1ab92e079358&amp;pf_rd_r=HRE2W327QW79HP4RXF5D</t>
  </si>
  <si>
    <t>Sir Derek Jacobi, Kenneth Cranham, Miriam Margolyes, Jenna Coleman, Brendan Coyle, Roger Allam</t>
  </si>
  <si>
    <t>https://www.audible.co.uk/pd/A-Christmas-Carol-Audiobook/B01N4C7V52?ref=a_library_t_c5_libItem_&amp;pf_rd_p=da5752e8-6ae2-4c79-a3e2-1ab92e079358&amp;pf_rd_r=HRE2W327QW79HP4RXF5D</t>
  </si>
  <si>
    <t>Cibola Burn</t>
  </si>
  <si>
    <t>The Expanse, #4</t>
  </si>
  <si>
    <t>https://www.audible.co.uk/pd/Cibola-Burn-Audiobook/B00WNIHXMA?ref=a_library_t_c5_libItem_&amp;pf_rd_p=da5752e8-6ae2-4c79-a3e2-1ab92e079358&amp;pf_rd_r=HRE2W327QW79HP4RXF5D</t>
  </si>
  <si>
    <t>ADA</t>
  </si>
  <si>
    <t>https://www.audible.co.uk/pd/The-Niantic-Project-Ingress-Audiobook/B00QL8M4KY?ref=a_library_t_c5_libItem_&amp;pf_rd_p=da5752e8-6ae2-4c79-a3e2-1ab92e079358&amp;pf_rd_r=HRE2W327QW79HP4RXF5D</t>
  </si>
  <si>
    <t>Peter Guinness</t>
  </si>
  <si>
    <t>Alien, #2, Alien: The Novelizations, #2</t>
  </si>
  <si>
    <t>https://www.audible.co.uk/pd/Alien-Audiobook/B016YTJ2Y0?ref=a_library_t_c5_libItem_&amp;pf_rd_p=da5752e8-6ae2-4c79-a3e2-1ab92e079358&amp;pf_rd_r=HRE2W327QW79HP4RXF5D</t>
  </si>
  <si>
    <t>Just One Damned Thing After Another</t>
  </si>
  <si>
    <t>Zara Ramm</t>
  </si>
  <si>
    <t>The Chronicles of St Mary's, #1</t>
  </si>
  <si>
    <t>https://www.audible.co.uk/pd/Just-One-Damned-Thing-After-Another-Audiobook/B00J47DTHG?ref=a_library_t_c5_libItem_&amp;pf_rd_p=da5752e8-6ae2-4c79-a3e2-1ab92e079358&amp;pf_rd_r=HRE2W327QW79HP4RXF5D</t>
  </si>
  <si>
    <t>https://www.audible.co.uk/pd/The-Physics-of-the-Dead-Audiobook/B01C6CDCDG?ref=a_library_t_c5_libItem_&amp;pf_rd_p=da5752e8-6ae2-4c79-a3e2-1ab92e079358&amp;pf_rd_r=HRE2W327QW79HP4RXF5D</t>
  </si>
  <si>
    <t>https://www.audible.co.uk/pd/Islam-and-the-Future-of-Tolerance-Audiobook/B01970YMPC?ref=a_library_t_c5_libItem_&amp;pf_rd_p=da5752e8-6ae2-4c79-a3e2-1ab92e079358&amp;pf_rd_r=HRE2W327QW79HP4RXF5D</t>
  </si>
  <si>
    <t>Gillian Burke</t>
  </si>
  <si>
    <t>https://www.audible.co.uk/pd/The-Sudden-Appearance-of-Hope-Audiobook/B01BPFUX1E?ref=a_library_t_c5_libItem_&amp;pf_rd_p=da5752e8-6ae2-4c79-a3e2-1ab92e079358&amp;pf_rd_r=HRE2W327QW79HP4RXF5D</t>
  </si>
  <si>
    <t>Abaddon's Gate</t>
  </si>
  <si>
    <t>The Expanse, #3</t>
  </si>
  <si>
    <t>https://www.audible.co.uk/pd/Abaddons-Gate-Audiobook/B00T6NZFWK?ref=a_library_t_c5_libItem_&amp;pf_rd_p=da5752e8-6ae2-4c79-a3e2-1ab92e079358&amp;pf_rd_r=HRE2W327QW79HP4RXF5D</t>
  </si>
  <si>
    <t>https://www.audible.co.uk/pd/Fellside-Audiobook/B01ATTJXEA?ref=a_library_t_c5_libItem_&amp;pf_rd_p=da5752e8-6ae2-4c79-a3e2-1ab92e079358&amp;pf_rd_r=HRE2W327QW79HP4RXF5D</t>
  </si>
  <si>
    <t>Alan Bennett, Patricia Routledge</t>
  </si>
  <si>
    <t>https://www.audible.co.uk/pd/The-Complete-Talking-Heads-Audiobook/B015JOVM9Y?ref=a_library_t_c5_libItem_&amp;pf_rd_p=da5752e8-6ae2-4c79-a3e2-1ab92e079358&amp;pf_rd_r=HRE2W327QW79HP4RXF5D</t>
  </si>
  <si>
    <t>https://www.audible.co.uk/pd/Time-and-Time-Again-Audiobook/B00OSNRVKC?ref=a_library_t_c5_libItem_&amp;pf_rd_p=da5752e8-6ae2-4c79-a3e2-1ab92e079358&amp;pf_rd_r=HRE2W327QW79HP4RXF5D</t>
  </si>
  <si>
    <t>Celia Imrie</t>
  </si>
  <si>
    <t>Harold Fry, #2</t>
  </si>
  <si>
    <t>https://www.audible.co.uk/pd/The-Love-Song-of-Miss-Queenie-Hennessy-Audiobook/B00NQB50E6?ref=a_library_t_c5_libItem_&amp;pf_rd_p=da5752e8-6ae2-4c79-a3e2-1ab92e079358&amp;pf_rd_r=HRE2W327QW79HP4RXF5D</t>
  </si>
  <si>
    <t>https://www.audible.co.uk/pd/The-Girl-Who-Saved-the-King-of-Sweden-Audiobook/B00JJXX06U?ref=a_library_t_c5_libItem_&amp;pf_rd_p=da5752e8-6ae2-4c79-a3e2-1ab92e079358&amp;pf_rd_r=HRE2W327QW79HP4RXF5D</t>
  </si>
  <si>
    <t>Rupert Penry-Jones, Jack Boulter, Emilia Fox, Stephen Marcus, Robert Glenister, Andy Serkis</t>
  </si>
  <si>
    <t>https://www.audible.co.uk/pd/The-Child-Audiobook/B00LEVX8LM?ref=a_library_t_c5_libItem_&amp;pf_rd_p=da5752e8-6ae2-4c79-a3e2-1ab92e079358&amp;pf_rd_r=HRE2W327QW79HP4RXF5D</t>
  </si>
  <si>
    <t>Caliban's War</t>
  </si>
  <si>
    <t>The Expanse, #2</t>
  </si>
  <si>
    <t>https://www.audible.co.uk/pd/Calibans-War-Audiobook/B00S1YO0WG?ref=a_library_t_c5_libItem_&amp;pf_rd_p=da5752e8-6ae2-4c79-a3e2-1ab92e079358&amp;pf_rd_r=HRE2W327QW79HP4RXF5D</t>
  </si>
  <si>
    <t>Jeeves, #1</t>
  </si>
  <si>
    <t>https://www.audible.co.uk/pd/My-Man-Jeeves-Audiobook/B004EVMNZG?ref=a_library_t_c5_libItem_&amp;pf_rd_p=da5752e8-6ae2-4c79-a3e2-1ab92e079358&amp;pf_rd_r=EPF8FDK86MWH3RKX5Z33</t>
  </si>
  <si>
    <t>Rivers of London Series, #8</t>
  </si>
  <si>
    <t>https://www.audible.co.uk/pd/False-Value-Audiobook/1409184757?ref=a_library_t_c5_libItem_&amp;pf_rd_p=da5752e8-6ae2-4c79-a3e2-1ab92e079358&amp;pf_rd_r=EPF8FDK86MWH3RKX5Z33</t>
  </si>
  <si>
    <t>https://www.audible.co.uk/pd/How-to-Make-the-World-Add-Up-Audiobook/1405543000?ref=a_library_t_c5_libItem_&amp;pf_rd_p=da5752e8-6ae2-4c79-a3e2-1ab92e079358&amp;pf_rd_r=EPF8FDK86MWH3RKX5Z33</t>
  </si>
  <si>
    <t>Themis Files, #3</t>
  </si>
  <si>
    <t>https://www.audible.co.uk/pd/Only-Human-Audiobook/B076DM9S8H?ref=a_library_t_c5_libItem_&amp;pf_rd_p=da5752e8-6ae2-4c79-a3e2-1ab92e079358&amp;pf_rd_r=EPF8FDK86MWH3RKX5Z33</t>
  </si>
  <si>
    <t>Dune Saga, #14, Dune, #3</t>
  </si>
  <si>
    <t>https://www.audible.co.uk/pd/Children-of-Dune-Audiobook/B004FTEVNE?ref=a_library_t_c5_libItem_&amp;pf_rd_p=da5752e8-6ae2-4c79-a3e2-1ab92e079358&amp;pf_rd_r=EPF8FDK86MWH3RKX5Z33</t>
  </si>
  <si>
    <t>Themis Files, #2</t>
  </si>
  <si>
    <t>https://www.audible.co.uk/pd/Waking-Gods-Audiobook/B06XK999C3?ref=a_library_t_c5_libItem_&amp;pf_rd_p=da5752e8-6ae2-4c79-a3e2-1ab92e079358&amp;pf_rd_r=EPF8FDK86MWH3RKX5Z33</t>
  </si>
  <si>
    <t>https://www.audible.co.uk/pd/Murder-on-the-Orient-Express-Audiobook/B07646FD2N?ref=a_library_t_c5_libItem_&amp;pf_rd_p=da5752e8-6ae2-4c79-a3e2-1ab92e079358&amp;pf_rd_r=EPF8FDK86MWH3RKX5Z33</t>
  </si>
  <si>
    <t>https://www.audible.co.uk/pd/Swan-Song-Audiobook/B00656FX46?ref=a_library_t_c5_libItem_&amp;pf_rd_p=da5752e8-6ae2-4c79-a3e2-1ab92e079358&amp;pf_rd_r=EPF8FDK86MWH3RKX5Z33</t>
  </si>
  <si>
    <t>Themis Files, #1</t>
  </si>
  <si>
    <t>https://www.audible.co.uk/pd/Sleeping-Giants-Audiobook/B01E4KI2WE?ref=a_library_t_c5_libItem_&amp;pf_rd_p=da5752e8-6ae2-4c79-a3e2-1ab92e079358&amp;pf_rd_r=EPF8FDK86MWH3RKX5Z33</t>
  </si>
  <si>
    <t>https://www.audible.co.uk/pd/A-Little-History-of-Philosophy-Audiobook/B00R8HXGHW?ref=a_library_t_c5_libItem_&amp;pf_rd_p=da5752e8-6ae2-4c79-a3e2-1ab92e079358&amp;pf_rd_r=EPF8FDK86MWH3RKX5Z33</t>
  </si>
  <si>
    <t>https://www.audible.co.uk/pd/14-Audiobook/B0089Y8452?ref=a_library_t_c5_libItem_&amp;pf_rd_p=da5752e8-6ae2-4c79-a3e2-1ab92e079358&amp;pf_rd_r=EPF8FDK86MWH3RKX5Z33</t>
  </si>
  <si>
    <t>Rivers of London Series, #7.5</t>
  </si>
  <si>
    <t>https://www.audible.co.uk/pd/The-October-Man-Audiobook/B07KXY7HG9?ref=a_library_t_c5_libItem_&amp;pf_rd_p=da5752e8-6ae2-4c79-a3e2-1ab92e079358&amp;pf_rd_r=EPF8FDK86MWH3RKX5Z33</t>
  </si>
  <si>
    <t>https://www.audible.co.uk/pd/Thinking-About-It-Only-Makes-It-Worse-Audiobook/B07RZ9HT8Z?ref=a_library_t_c5_libItem_&amp;pf_rd_p=da5752e8-6ae2-4c79-a3e2-1ab92e079358&amp;pf_rd_r=EPF8FDK86MWH3RKX5Z33</t>
  </si>
  <si>
    <t>The Book of Dust, #2</t>
  </si>
  <si>
    <t>https://www.audible.co.uk/pd/The-Secret-Commonwealth-Audiobook/0241379334?ref=a_library_t_c5_libItem_&amp;pf_rd_p=da5752e8-6ae2-4c79-a3e2-1ab92e079358&amp;pf_rd_r=EPF8FDK86MWH3RKX5Z33</t>
  </si>
  <si>
    <t>https://www.audible.co.uk/pd/The-Seven-Deaths-of-Evelyn-Hardcastle-Audiobook/B0773Z3FH6?ref=a_library_t_c5_libItem_&amp;pf_rd_p=da5752e8-6ae2-4c79-a3e2-1ab92e079358&amp;pf_rd_r=EPF8FDK86MWH3RKX5Z33</t>
  </si>
  <si>
    <t>The Children of Time Novels, #2</t>
  </si>
  <si>
    <t>https://www.audible.co.uk/pd/Children-of-Ruin-Audiobook/1509865845?ref=a_library_t_c5_libItem_&amp;pf_rd_p=da5752e8-6ae2-4c79-a3e2-1ab92e079358&amp;pf_rd_r=EPF8FDK86MWH3RKX5Z33</t>
  </si>
  <si>
    <t>https://www.audible.co.uk/pd/Planets-Audiobook/0008294313?ref=a_library_t_c5_libItem_&amp;pf_rd_p=da5752e8-6ae2-4c79-a3e2-1ab92e079358&amp;pf_rd_r=EPF8FDK86MWH3RKX5Z33</t>
  </si>
  <si>
    <t>https://www.audible.co.uk/pd/Company-of-Liars-Audiobook/B004FTXA5Y?ref=a_library_t_c5_libItem_&amp;pf_rd_p=da5752e8-6ae2-4c79-a3e2-1ab92e079358&amp;pf_rd_r=EPF8FDK86MWH3RKX5Z33</t>
  </si>
  <si>
    <t>https://www.audible.co.uk/pd/The-Dumb-Things-Smart-People-Do-with-Their-Money-Audiobook/1984845896?ref=a_library_t_c5_libItem_&amp;pf_rd_p=da5752e8-6ae2-4c79-a3e2-1ab92e079358&amp;pf_rd_r=EPF8FDK86MWH3RKX5Z33</t>
  </si>
  <si>
    <t>The Children of Time Novels, #1</t>
  </si>
  <si>
    <t>https://www.audible.co.uk/pd/Children-of-Time-Audiobook/B071Y9TRSB?ref=a_library_t_c5_libItem_&amp;pf_rd_p=da5752e8-6ae2-4c79-a3e2-1ab92e079358&amp;pf_rd_r=EPF8FDK86MWH3RKX5Z33</t>
  </si>
  <si>
    <t>Rivers of London Series, #5.5</t>
  </si>
  <si>
    <t>https://www.audible.co.uk/pd/The-Furthest-Station-Audiobook/B06XQ32F9Q?ref=a_library_t_c5_libItem_&amp;pf_rd_p=da5752e8-6ae2-4c79-a3e2-1ab92e079358&amp;pf_rd_r=EPF8FDK86MWH3RKX5Z33</t>
  </si>
  <si>
    <t>https://www.audible.co.uk/pd/Amok-Audiobook/B00W7942QU?ref=a_library_t_c5_libItem_&amp;pf_rd_p=da5752e8-6ae2-4c79-a3e2-1ab92e079358&amp;pf_rd_r=EPF8FDK86MWH3RKX5Z33</t>
  </si>
  <si>
    <t>Culture, #1</t>
  </si>
  <si>
    <t>https://www.audible.co.uk/pd/Consider-Phlebas-Audiobook/B004EQUC4U?ref=a_library_t_c5_libItem_&amp;pf_rd_p=da5752e8-6ae2-4c79-a3e2-1ab92e079358&amp;pf_rd_r=EPF8FDK86MWH3RKX5Z33</t>
  </si>
  <si>
    <t>Culture, #2</t>
  </si>
  <si>
    <t>https://www.audible.co.uk/pd/The-Player-of-Games-Audiobook/B004EF2FXM?ref=a_library_t_c5_libItem_&amp;pf_rd_p=da5752e8-6ae2-4c79-a3e2-1ab92e079358&amp;pf_rd_r=EPF8FDK86MWH3RKX5Z33</t>
  </si>
  <si>
    <t>https://www.audible.co.uk/pd/84K-Audiobook/B07BLJBQLK?ref=a_library_t_c5_libItem_&amp;pf_rd_p=da5752e8-6ae2-4c79-a3e2-1ab92e079358&amp;pf_rd_r=EPF8FDK86MWH3RKX5Z33</t>
  </si>
  <si>
    <t>https://www.audible.co.uk/pd/Artemis-Audiobook/B0721NKM4B?ref=a_library_t_c5_libItem_&amp;pf_rd_p=da5752e8-6ae2-4c79-a3e2-1ab92e079358&amp;pf_rd_r=EPF8FDK86MWH3RKX5Z33</t>
  </si>
  <si>
    <t>https://www.audible.co.uk/pd/Factfulness-Audiobook/B0787HMR48?ref=a_library_t_c5_libItem_&amp;pf_rd_p=da5752e8-6ae2-4c79-a3e2-1ab92e079358&amp;pf_rd_r=EPF8FDK86MWH3RKX5Z33</t>
  </si>
  <si>
    <t>https://www.audible.co.uk/pd/Kill-Someone-Audiobook/B01MDRCCMV?ref=a_library_t_c5_libItem_&amp;pf_rd_p=da5752e8-6ae2-4c79-a3e2-1ab92e079358&amp;pf_rd_r=EPF8FDK86MWH3RKX5Z33</t>
  </si>
  <si>
    <t>https://www.audible.co.uk/pd/The-Skeptics-Guide-to-the-Universe-Audiobook/1473696437?ref=a_library_t_c5_libItem_&amp;pf_rd_p=da5752e8-6ae2-4c79-a3e2-1ab92e079358&amp;pf_rd_r=EPF8FDK86MWH3RKX5Z33</t>
  </si>
  <si>
    <t>https://www.audible.co.uk/pd/The-Accidental-Further-Adventures-of-the-Hundred-Year-Old-Man-Audiobook/B07BSR2YB8?ref=a_library_t_c5_libItem_&amp;pf_rd_p=da5752e8-6ae2-4c79-a3e2-1ab92e079358&amp;pf_rd_r=EPF8FDK86MWH3RKX5Z33</t>
  </si>
  <si>
    <t>Rivers of London Series, #7</t>
  </si>
  <si>
    <t>https://www.audible.co.uk/pd/Lies-Sleeping-Audiobook/B07B877YL3?ref=a_library_t_c5_libItem_&amp;pf_rd_p=da5752e8-6ae2-4c79-a3e2-1ab92e079358&amp;pf_rd_r=EPF8FDK86MWH3RKX5Z33</t>
  </si>
  <si>
    <t>https://www.audible.co.uk/pd/The-Christmas-Hirelings-Audiobook/B07L3XN7X2?ref=a_library_t_c5_libItem_&amp;pf_rd_p=da5752e8-6ae2-4c79-a3e2-1ab92e079358&amp;pf_rd_r=EPF8FDK86MWH3RKX5Z33</t>
  </si>
  <si>
    <t>https://www.audible.co.uk/pd/Money-Management-Skills-Audiobook/B00Q5ELWDY?ref=a_library_t_c5_libItem_&amp;pf_rd_p=da5752e8-6ae2-4c79-a3e2-1ab92e079358&amp;pf_rd_r=EPF8FDK86MWH3RKX5Z33</t>
  </si>
  <si>
    <t>https://www.audible.co.uk/pd/Consciousness-and-Its-Implications-Audiobook/B00D97PWOU?ref=a_library_t_c5_libItem_&amp;pf_rd_p=da5752e8-6ae2-4c79-a3e2-1ab92e079358&amp;pf_rd_r=EPF8FDK86MWH3RKX5Z33</t>
  </si>
  <si>
    <t>https://www.audible.co.uk/pd/Earths-Changing-Climate-Audiobook/B00D8J7AT4?ref=a_library_t_c5_libItem_&amp;pf_rd_p=da5752e8-6ae2-4c79-a3e2-1ab92e079358&amp;pf_rd_r=EPF8FDK86MWH3RKX5Z33</t>
  </si>
  <si>
    <t>https://www.audible.co.uk/pd/Ben-Aaronovitch-Audiobook/B01MXS6U88?ref=a_library_t_c5_libItem_&amp;pf_rd_p=da5752e8-6ae2-4c79-a3e2-1ab92e079358&amp;pf_rd_r=EPF8FDK86MWH3RKX5Z33</t>
  </si>
  <si>
    <t>https://www.audible.co.uk/pd/Apocrypha-Now-Audiobook/B01EBBI7Z8?ref=a_library_t_c5_libItem_&amp;pf_rd_p=da5752e8-6ae2-4c79-a3e2-1ab92e079358&amp;pf_rd_r=EPF8FDK86MWH3RKX5Z33</t>
  </si>
  <si>
    <t>Loki, #2</t>
  </si>
  <si>
    <t>https://www.audible.co.uk/pd/The-Testament-of-Loki-Audiobook/B077V14YXL?ref=a_library_t_c5_libItem_&amp;pf_rd_p=da5752e8-6ae2-4c79-a3e2-1ab92e079358&amp;pf_rd_r=EPF8FDK86MWH3RKX5Z33</t>
  </si>
  <si>
    <t>https://www.audible.co.uk/pd/A-Rare-Book-of-Cunning-Device-Audiobook/B071YLQLRS?ref=a_library_t_c5_libItem_&amp;pf_rd_p=da5752e8-6ae2-4c79-a3e2-1ab92e079358&amp;pf_rd_r=EPF8FDK86MWH3RKX5Z33</t>
  </si>
  <si>
    <t>https://www.audible.co.uk/pd/Last-Week-Tonight-with-John-Oliver-Presents-a-Day-in-the-Life-of-Marlon-Bundo-Audiobook/B07BFJ7R3X?ref=a_library_t_c5_libItem_&amp;pf_rd_p=da5752e8-6ae2-4c79-a3e2-1ab92e079358&amp;pf_rd_r=EPF8FDK86MWH3RKX5Z33</t>
  </si>
  <si>
    <t>The Expanse, #7</t>
  </si>
  <si>
    <t>https://www.audible.co.uk/pd/Persepolis-Rising-Audiobook/B077XHT259?ref=a_library_t_c5_libItem_&amp;pf_rd_p=da5752e8-6ae2-4c79-a3e2-1ab92e079358&amp;pf_rd_r=EPF8FDK86MWH3RKX5Z33</t>
  </si>
  <si>
    <t>The Expanse, #5.5</t>
  </si>
  <si>
    <t>https://www.audible.co.uk/pd/The-Vital-Abyss-Audiobook/B06XTTVK8Q?ref=a_library_t_c5_libItem_&amp;pf_rd_p=da5752e8-6ae2-4c79-a3e2-1ab92e079358&amp;pf_rd_r=EPF8FDK86MWH3RKX5Z33</t>
  </si>
  <si>
    <t>The Book of Dust, #1</t>
  </si>
  <si>
    <t>https://www.audible.co.uk/pd/La-Belle-Sauvage-Audiobook/B06WGRGSTK?ref=a_library_t_c5_libItem_&amp;pf_rd_p=da5752e8-6ae2-4c79-a3e2-1ab92e079358&amp;pf_rd_r=EPF8FDK86MWH3RKX5Z33</t>
  </si>
  <si>
    <t>https://www.audible.co.uk/pd/The-Child-Audiobook/B01NBSZYIH?ref=a_library_t_c5_libItem_&amp;pf_rd_p=da5752e8-6ae2-4c79-a3e2-1ab92e079358&amp;pf_rd_r=EPF8FDK86MWH3RKX5Z33</t>
  </si>
  <si>
    <t>The Expanse, #6</t>
  </si>
  <si>
    <t>https://www.audible.co.uk/pd/Babylons-Ashes-Audiobook/B01N0384O5?ref=a_library_t_c5_libItem_&amp;pf_rd_p=da5752e8-6ae2-4c79-a3e2-1ab92e079358&amp;pf_rd_r=EPF8FDK86MWH3RKX5Z33</t>
  </si>
  <si>
    <t>https://www.audible.co.uk/pd/Tales-of-the-Unusual-Audiobook/B01MU9QMJQ?ref=a_library_t_c5_libItem_&amp;pf_rd_p=da5752e8-6ae2-4c79-a3e2-1ab92e079358&amp;pf_rd_r=EPF8FDK86MWH3RKX5Z33</t>
  </si>
  <si>
    <t>Grover Gardner</t>
  </si>
  <si>
    <t>Stephen Briggs</t>
  </si>
  <si>
    <t>Good Omens</t>
  </si>
  <si>
    <t>Jason Isaacs</t>
  </si>
  <si>
    <t>Ralph Cosham</t>
  </si>
  <si>
    <t>R. C. Bray</t>
  </si>
  <si>
    <t>Jonathan Davis</t>
  </si>
  <si>
    <t>Richard E. E. Grant , Juliet Stevenson , Stephen Mangan , Richard Griffiths , Tamsin Greig , Julian Rhind-Tutt , Full Cast</t>
  </si>
  <si>
    <t>Jeff Harding</t>
  </si>
  <si>
    <t>Sprawl Trilogy, # 1</t>
  </si>
  <si>
    <t>Owen Teale , Nick Moran , Matthew Tennyson , full cast</t>
  </si>
  <si>
    <t>Scott Brick</t>
  </si>
  <si>
    <t>Foundation, #1</t>
  </si>
  <si>
    <t>Sean Barrett , Oliver Le Sueur</t>
  </si>
  <si>
    <t>James Saunders</t>
  </si>
  <si>
    <t>Ethics in the Real World</t>
  </si>
  <si>
    <t>Jessica Ball , Leon Williams , Colin Mace , Steven Crossley , Laurel Lefkow , Anna Bentinck</t>
  </si>
  <si>
    <t>The Man Who Mistook His Wife for a Hat</t>
  </si>
  <si>
    <t>In The Darkness, That's Where I'll Know You</t>
  </si>
  <si>
    <t>Oscar Wilde's Stories For All Ages</t>
  </si>
  <si>
    <t>Rory Young</t>
  </si>
  <si>
    <t>The Stone Man</t>
  </si>
  <si>
    <t>Argumentation: The Study of Effective Reasoning</t>
  </si>
  <si>
    <t>How Conversation Works</t>
  </si>
  <si>
    <t>The Quantum Universe</t>
  </si>
  <si>
    <t>https://www.audible.co.uk/pd/The-Quantum-Universe-Audiobook/B0924YMXZ3?ref=a_library_t_c5_libItem_&amp;pf_rd_p=d5008f37-07b0-4d76-b44d-2b41ca41066e&amp;pf_rd_r=SVHB8M1RXHXG6XCK7WD2</t>
  </si>
  <si>
    <t>Piranesi</t>
  </si>
  <si>
    <t>Susanna Clarke</t>
  </si>
  <si>
    <t>Chiwetel Ejiofor</t>
  </si>
  <si>
    <t>https://www.audible.co.uk/pd/Piranesi-Audiobook/1526622416?ref=a_library_t_c5_libItem_&amp;pf_rd_p=d5008f37-07b0-4d76-b44d-2b41ca41066e&amp;pf_rd_r=SVHB8M1RXHXG6XCK7WD2</t>
  </si>
  <si>
    <t>Dogs of War</t>
  </si>
  <si>
    <t>Laurence Bouvard, Nathan Osgood, William Hope</t>
  </si>
  <si>
    <t>https://www.audible.co.uk/pd/Dogs-of-War-Audiobook/B07L9DFQDC?ref=a_library_t_c5_libItem_&amp;pf_rd_p=d5008f37-07b0-4d76-b44d-2b41ca41066e&amp;pf_rd_r=SVHB8M1RXHXG6XCK7WD2</t>
  </si>
  <si>
    <t>Rationality</t>
  </si>
  <si>
    <t>Steven Pinker</t>
  </si>
  <si>
    <t>Arthur Morey</t>
  </si>
  <si>
    <t>https://www.audible.co.uk/pd/Rationality-Audiobook/024153092X?ref=a_library_t_c5_libItem_&amp;pf_rd_p=d5008f37-07b0-4d76-b44d-2b41ca41066e&amp;pf_rd_r=SVHB8M1RXHXG6XCK7WD2</t>
  </si>
  <si>
    <t>The Toll</t>
  </si>
  <si>
    <t>Neal Shusterman</t>
  </si>
  <si>
    <t>Greg Tremblay</t>
  </si>
  <si>
    <t>Arc of a Scythe, #3</t>
  </si>
  <si>
    <t>https://www.audible.co.uk/pd/The-Toll-Audiobook/B07ZJSJQG2?ref=a_library_t_c5_libItem_&amp;pf_rd_p=d5008f37-07b0-4d76-b44d-2b41ca41066e&amp;pf_rd_r=SVHB8M1RXHXG6XCK7WD2</t>
  </si>
  <si>
    <t>The Ace of Skulls</t>
  </si>
  <si>
    <t>Tales of the Ketty Jay, #4</t>
  </si>
  <si>
    <t>https://www.audible.co.uk/pd/The-Ace-of-Skulls-Audiobook/1473229715?ref=a_library_t_c5_libItem_&amp;pf_rd_p=d5008f37-07b0-4d76-b44d-2b41ca41066e&amp;pf_rd_r=SVHB8M1RXHXG6XCK7WD2</t>
  </si>
  <si>
    <t>Thunderhead</t>
  </si>
  <si>
    <t>Arc of a Scythe, #2</t>
  </si>
  <si>
    <t>https://www.audible.co.uk/pd/Thunderhead-Audiobook/B078PT1WZC?ref=a_library_t_c5_libItem_&amp;pf_rd_p=d5008f37-07b0-4d76-b44d-2b41ca41066e&amp;pf_rd_r=SVHB8M1RXHXG6XCK7WD2</t>
  </si>
  <si>
    <t>Scythe</t>
  </si>
  <si>
    <t>Arc of a Scythe, #1</t>
  </si>
  <si>
    <t>https://www.audible.co.uk/pd/Scythe-Audiobook/B06XH7F4LY?ref=a_library_t_c5_libItem_&amp;pf_rd_p=d5008f37-07b0-4d76-b44d-2b41ca41066e&amp;pf_rd_r=SVHB8M1RXHXG6XCK7WD2</t>
  </si>
  <si>
    <t>The Pursuit of William Abbey</t>
  </si>
  <si>
    <t>https://www.audible.co.uk/pd/The-Pursuit-of-William-Abbey-Audiobook/140553527X?ref=a_library_t_c5_libItem_&amp;pf_rd_p=d5008f37-07b0-4d76-b44d-2b41ca41066e&amp;pf_rd_r=SVHB8M1RXHXG6XCK7WD2</t>
  </si>
  <si>
    <t>The Iron Jackal</t>
  </si>
  <si>
    <t>Tales of the Ketty Jay, #3</t>
  </si>
  <si>
    <t>https://www.audible.co.uk/pd/The-Iron-Jackal-Audiobook/1473229707?ref=a_library_t_c5_libItem_&amp;pf_rd_p=d5008f37-07b0-4d76-b44d-2b41ca41066e&amp;pf_rd_r=SVHB8M1RXHXG6XCK7WD2</t>
  </si>
  <si>
    <t>The Man with All the Answers</t>
  </si>
  <si>
    <t>https://www.audible.co.uk/pd/The-Man-with-All-the-Answers-Audiobook/B089KTBGR2?ref=a_library_t_c5_libItem_&amp;pf_rd_p=d5008f37-07b0-4d76-b44d-2b41ca41066e&amp;pf_rd_r=SVHB8M1RXHXG6XCK7WD2</t>
  </si>
  <si>
    <t>The God Delusion</t>
  </si>
  <si>
    <t>https://www.audible.co.uk/pd/The-God-Delusion-Audiobook/B004FUH0A4?ref=a_library_t_c5_libItem_&amp;pf_rd_p=d5008f37-07b0-4d76-b44d-2b41ca41066e&amp;pf_rd_r=SVHB8M1RXHXG6XCK7WD2</t>
  </si>
  <si>
    <t>The Black Lung Captain</t>
  </si>
  <si>
    <t>Tales of the Ketty Jay, #2</t>
  </si>
  <si>
    <t>https://www.audible.co.uk/pd/The-Black-Lung-Captain-Audiobook/1473229693?ref=a_library_t_c5_libItem_&amp;pf_rd_p=d5008f37-07b0-4d76-b44d-2b41ca41066e&amp;pf_rd_r=SVHB8M1RXHXG6XCK7WD2</t>
  </si>
  <si>
    <t>Influence, New and Expanded</t>
  </si>
  <si>
    <t>Robert B. Cialdini</t>
  </si>
  <si>
    <t>https://www.audible.co.uk/pd/Influence-New-and-Expanded-Audiobook/0063097796?ref=a_library_t_c5_libItem_&amp;pf_rd_p=d5008f37-07b0-4d76-b44d-2b41ca41066e&amp;pf_rd_r=SVHB8M1RXHXG6XCK7WD2</t>
  </si>
  <si>
    <t>Lost Gods</t>
  </si>
  <si>
    <t>R.C. Bray</t>
  </si>
  <si>
    <t>https://www.audible.co.uk/pd/Lost-Gods-Audiobook/B01KYGIZH4?ref=a_library_t_c5_libItem_&amp;pf_rd_p=d5008f37-07b0-4d76-b44d-2b41ca41066e&amp;pf_rd_r=SVHB8M1RXHXG6XCK7WD2</t>
  </si>
  <si>
    <t>The Empty Men</t>
  </si>
  <si>
    <t>The Stone Man, #2</t>
  </si>
  <si>
    <t>https://www.audible.co.uk/pd/The-Empty-Men-Audiobook/B08KVZYS11?ref=a_library_t_c5_libItem_&amp;pf_rd_p=d5008f37-07b0-4d76-b44d-2b41ca41066e&amp;pf_rd_r=SVHB8M1RXHXG6XCK7WD2</t>
  </si>
  <si>
    <t>Night Without Stars</t>
  </si>
  <si>
    <t>Chronicle of the Fallers, #2</t>
  </si>
  <si>
    <t>https://www.audible.co.uk/pd/Night-Without-Stars-Audiobook/B01HFKJVE8?ref=a_library_t_c5_libItem_&amp;pf_rd_p=d5008f37-07b0-4d76-b44d-2b41ca41066e&amp;pf_rd_r=SVHB8M1RXHXG6XCK7WD2</t>
  </si>
  <si>
    <t>How to Avoid a Climate Disaster</t>
  </si>
  <si>
    <t>Bill Gates</t>
  </si>
  <si>
    <t>Wil Wheaton, Bill Gates</t>
  </si>
  <si>
    <t>https://www.audible.co.uk/pd/How-to-Avoid-a-Climate-Disaster-Audiobook/024144876X?ref=a_library_t_c5_libItem_&amp;pf_rd_p=d5008f37-07b0-4d76-b44d-2b41ca41066e&amp;pf_rd_r=SVHB8M1RXHXG6XCK7WD2</t>
  </si>
  <si>
    <t>The Boy on the Bridge</t>
  </si>
  <si>
    <t>The Girl with All the Gifts, #2</t>
  </si>
  <si>
    <t>https://www.audible.co.uk/pd/The-Boy-on-the-Bridge-Audiobook/B01KMV4NHC?ref=a_library_t_c5_libItem_&amp;pf_rd_p=d5008f37-07b0-4d76-b44d-2b41ca41066e&amp;pf_rd_r=SVHB8M1RXHXG6XCK7WD2</t>
  </si>
  <si>
    <t>The Selfish Gene</t>
  </si>
  <si>
    <t>https://www.audible.co.uk/pd/The-Selfish-Gene-Audiobook/B004QDRJ1U?ref=a_library_t_c5_libItem_&amp;pf_rd_p=d5008f37-07b0-4d76-b44d-2b41ca41066e&amp;pf_rd_r=SVHB8M1RXHXG6XCK7WD2</t>
  </si>
  <si>
    <t>The Sandman</t>
  </si>
  <si>
    <t>https://www.audible.co.uk/pd/The-Sandman-Audiobook/B086WQCVVG?ref=a_account_p_c1_order_detail_pdp&amp;pf_rd_p=7d3387b2-9a34-4b88-a336-817525ed13c4&amp;pf_rd_r=WVTPGYSSDCA3N06HMQFC</t>
  </si>
  <si>
    <t>Speed</t>
  </si>
  <si>
    <t>Someone Like Me</t>
  </si>
  <si>
    <t>Robin Miles</t>
  </si>
  <si>
    <t>https://www.audible.co.uk/pd/Someone-Like-Me-Audiobook/B07DCSB7KG?ref=a_library_t_c5_libItem_&amp;pf_rd_p=7e7340a8-8768-4798-a0ce-83f879c09110&amp;pf_rd_r=HJ3H292MX46DARGJXCX3</t>
  </si>
  <si>
    <t>You See the Monster</t>
  </si>
  <si>
    <t>https://www.audible.co.uk/pd/You-See-the-Monster-Audiobook/B096T4TB98?ref=a_library_t_c5_libItem_&amp;pf_rd_p=7e7340a8-8768-4798-a0ce-83f879c09110&amp;pf_rd_r=HJ3H292MX46DARGJXCX3</t>
  </si>
  <si>
    <t>Titus Groan</t>
  </si>
  <si>
    <t>Mervyn Peake</t>
  </si>
  <si>
    <t>Gormenghast</t>
  </si>
  <si>
    <t>The Importance of Being Interested</t>
  </si>
  <si>
    <t>Robin Ince</t>
  </si>
  <si>
    <t>The Sins of Our Fathers</t>
  </si>
  <si>
    <t>Expanse, #9.5</t>
  </si>
  <si>
    <t>https://www.audible.co.uk/pd/The-Sins-of-Our-Fathers-Audiobook/B09RCG93XH?ref=a_library_t_c5_libItem_B09RCG93XH&amp;pf_rd_p=7e7340a8-8768-4798-a0ce-83f879c09110&amp;pf_rd_r=Z6GDTZ6RFRHKXCW04EBC&amp;pageLoadId=es3o7BuoZ77k4lJq&amp;creativeId=14d6a1c2-a3f8-499b-900a-1ae788c317b1</t>
  </si>
  <si>
    <t>Dishonesty Is the Second-Best Policy</t>
  </si>
  <si>
    <t>https://www.audible.co.uk/pd/Dishonesty-Is-the-Second-Best-Policy-Audiobook/B07XVPXGZ6?ref=a_library_t_c5_libItem_B07XVPXGZ6&amp;pf_rd_p=7e7340a8-8768-4798-a0ce-83f879c09110&amp;pf_rd_r=Z6GDTZ6RFRHKXCW04EBC&amp;pageLoadId=es3o7BuoZ77k4lJq&amp;creativeId=14d6a1c2-a3f8-499b-900a-1ae788c317b1</t>
  </si>
  <si>
    <t>The Nox</t>
  </si>
  <si>
    <t>Joe White, Catriona Ward</t>
  </si>
  <si>
    <t>Lashana Lynch, Michiel Huisman, Ralph Ineson, full cast</t>
  </si>
  <si>
    <t>https://www.audible.co.uk/pd/The-Nox-Audiobook/B0BGY3XDPW?ref=a_library_t_c5_libItem_B0BGY3XDPW&amp;pf_rd_p=7e7340a8-8768-4798-a0ce-83f879c09110&amp;pf_rd_r=Z6GDTZ6RFRHKXCW04EBC&amp;pageLoadId=es3o7BuoZ77k4lJq&amp;creativeId=14d6a1c2-a3f8-499b-900a-1ae788c317b1</t>
  </si>
  <si>
    <t>Gemina</t>
  </si>
  <si>
    <t>Amie Kaufman, Jay Kristoff</t>
  </si>
  <si>
    <t>Carla Corvo, Steve West, P. J. Ochlan, full cast</t>
  </si>
  <si>
    <t>The Illuminae Files, #2</t>
  </si>
  <si>
    <t>https://www.audible.co.uk/pd/Gemina-Audiobook/B01I5STE96?ref=a_library_t_c5_libItem_B01I5STE96&amp;pf_rd_p=7e7340a8-8768-4798-a0ce-83f879c09110&amp;pf_rd_r=Z6GDTZ6RFRHKXCW04EBC&amp;pageLoadId=es3o7BuoZ77k4lJq&amp;creativeId=14d6a1c2-a3f8-499b-900a-1ae788c317b1</t>
  </si>
  <si>
    <t>Illuminae</t>
  </si>
  <si>
    <t>Olivia Taylor Dudley, Lincoln Hoppe, Jonathan McClain</t>
  </si>
  <si>
    <t>The Illuminae Files, #1</t>
  </si>
  <si>
    <t>https://www.audible.co.uk/pd/Illuminae-Audiobook/B01HMXB7ZY?ref=a_library_t_c5_libItem_B01HMXB7ZY&amp;pf_rd_p=7e7340a8-8768-4798-a0ce-83f879c09110&amp;pf_rd_r=Z6GDTZ6RFRHKXCW04EBC&amp;pageLoadId=es3o7BuoZ77k4lJq&amp;creativeId=14d6a1c2-a3f8-499b-900a-1ae788c317b1</t>
  </si>
  <si>
    <t>The Monster Collection</t>
  </si>
  <si>
    <t>https://www.audible.co.uk/pd/The-Monster-Collection-Audiobook/B076DJ7R3M?ref=a_library_t_c5_libItem_B076DJ7R3M&amp;pf_rd_p=7e7340a8-8768-4798-a0ce-83f879c09110&amp;pf_rd_r=Z6GDTZ6RFRHKXCW04EBC&amp;pageLoadId=es3o7BuoZ77k4lJq&amp;creativeId=14d6a1c2-a3f8-499b-900a-1ae788c317b1</t>
  </si>
  <si>
    <t>The Fold</t>
  </si>
  <si>
    <t>https://www.audible.co.uk/pd/The-Fold-Audiobook/B00W48EMWI?ref=a_library_t_c5_libItem_B00W48EMWI&amp;pf_rd_p=7e7340a8-8768-4798-a0ce-83f879c09110&amp;pf_rd_r=Z6GDTZ6RFRHKXCW04EBC&amp;pageLoadId=es3o7BuoZ77k4lJq&amp;creativeId=14d6a1c2-a3f8-499b-900a-1ae788c317b1</t>
  </si>
  <si>
    <t>Station Eleven</t>
  </si>
  <si>
    <t>Emily St. John Mandel</t>
  </si>
  <si>
    <t>Jack Hawkins</t>
  </si>
  <si>
    <t>https://www.audible.co.uk/pd/Station-Eleven-Audiobook/B00N2ZQEKA?ref=a_library_t_c5_libItem_B00N2ZQEKA&amp;pf_rd_p=7e7340a8-8768-4798-a0ce-83f879c09110&amp;pf_rd_r=Z6GDTZ6RFRHKXCW04EBC&amp;pageLoadId=es3o7BuoZ77k4lJq&amp;creativeId=14d6a1c2-a3f8-499b-900a-1ae788c317b1</t>
  </si>
  <si>
    <t>Fahrenheit 451</t>
  </si>
  <si>
    <t>Tim Robbins</t>
  </si>
  <si>
    <t>https://www.audible.co.uk/pd/Fahrenheit-451-Audiobook/B00M4Q4PIQ?ref=a_library_t_c5_libItem_B00M4Q4PIQ&amp;pf_rd_p=7e7340a8-8768-4798-a0ce-83f879c09110&amp;pf_rd_r=Z6GDTZ6RFRHKXCW04EBC&amp;pageLoadId=es3o7BuoZ77k4lJq&amp;creativeId=14d6a1c2-a3f8-499b-900a-1ae788c317b1</t>
  </si>
  <si>
    <t>The Golem and the Djinni</t>
  </si>
  <si>
    <t>Helene Wecker</t>
  </si>
  <si>
    <t>George Guidall</t>
  </si>
  <si>
    <t>https://www.audible.co.uk/pd/The-Golem-and-the-Djinni-Audiobook/B00DOGPOVC?ref=a_library_t_c5_libItem_B00DOGPOVC&amp;pf_rd_p=7e7340a8-8768-4798-a0ce-83f879c09110&amp;pf_rd_r=Z6GDTZ6RFRHKXCW04EBC&amp;pageLoadId=es3o7BuoZ77k4lJq&amp;creativeId=14d6a1c2-a3f8-499b-900a-1ae788c317b1</t>
  </si>
  <si>
    <t>How to Be Right</t>
  </si>
  <si>
    <t>James O'Brien</t>
  </si>
  <si>
    <t>https://www.audible.co.uk/pd/How-to-Be-Right-Audiobook/0753553627?ref=a_library_t_c5_libItem_0753553627&amp;pf_rd_p=7e7340a8-8768-4798-a0ce-83f879c09110&amp;pf_rd_r=Z6GDTZ6RFRHKXCW04EBC&amp;pageLoadId=es3o7BuoZ77k4lJq&amp;creativeId=14d6a1c2-a3f8-499b-900a-1ae788c317b1</t>
  </si>
  <si>
    <t>The Book Thief</t>
  </si>
  <si>
    <t>Markus Zusak</t>
  </si>
  <si>
    <t>https://www.audible.co.uk/pd/The-Book-Thief-Audiobook/B004FUBJ4M?ref=a_library_t_c5_libItem_B004FUBJ4M&amp;pf_rd_p=7e7340a8-8768-4798-a0ce-83f879c09110&amp;pf_rd_r=Z6GDTZ6RFRHKXCW04EBC&amp;pageLoadId=es3o7BuoZ77k4lJq&amp;creativeId=14d6a1c2-a3f8-499b-900a-1ae788c317b1</t>
  </si>
  <si>
    <t>Project Hail Mary</t>
  </si>
  <si>
    <t>https://www.audible.co.uk/pd/Project-Hail-Mary-Audiobook/B08GB2RLKM?ref=a_library_t_c5_libItem_B08GB2RLKM&amp;pf_rd_p=7e7340a8-8768-4798-a0ce-83f879c09110&amp;pf_rd_r=Z6GDTZ6RFRHKXCW04EBC&amp;pageLoadId=es3o7BuoZ77k4lJq&amp;creativeId=14d6a1c2-a3f8-499b-900a-1ae788c317b1</t>
  </si>
  <si>
    <t>Notes from the Burning Age</t>
  </si>
  <si>
    <t>https://www.audible.co.uk/pd/Notes-from-the-Burning-Age-Audiobook/1405546514?ref=a_library_t_c5_libItem_1405546514&amp;pf_rd_p=7e7340a8-8768-4798-a0ce-83f879c09110&amp;pf_rd_r=Z6GDTZ6RFRHKXCW04EBC&amp;pageLoadId=es3o7BuoZ77k4lJq&amp;creativeId=14d6a1c2-a3f8-499b-900a-1ae788c317b1</t>
  </si>
  <si>
    <t>The Stone Sky</t>
  </si>
  <si>
    <t>N. K. Jemisin</t>
  </si>
  <si>
    <t>The Broken Earth, #3</t>
  </si>
  <si>
    <t>https://www.audible.co.uk/pd/The-Stone-Sky-Audiobook/B06XRKNR56?ref=a_library_t_c5_libItem_B06XRKNR56&amp;pf_rd_p=7e7340a8-8768-4798-a0ce-83f879c09110&amp;pf_rd_r=Z6GDTZ6RFRHKXCW04EBC&amp;pageLoadId=es3o7BuoZ77k4lJq&amp;creativeId=14d6a1c2-a3f8-499b-900a-1ae788c317b1</t>
  </si>
  <si>
    <t>Unweaving the Rainbow</t>
  </si>
  <si>
    <t>https://www.audible.co.uk/pd/Unweaving-the-Rainbow-Audiobook/0141998202?ref=a_library_t_c5_libItem_0141998202&amp;pf_rd_p=7e7340a8-8768-4798-a0ce-83f879c09110&amp;pf_rd_r=Z6GDTZ6RFRHKXCW04EBC&amp;pageLoadId=es3o7BuoZ77k4lJq&amp;creativeId=14d6a1c2-a3f8-499b-900a-1ae788c317b1</t>
  </si>
  <si>
    <t>The Obelisk Gate</t>
  </si>
  <si>
    <t>The Broken Earth, #2</t>
  </si>
  <si>
    <t>https://www.audible.co.uk/pd/The-Obelisk-Gate-Audiobook/B01LBFENW8?ref=a_library_t_c5_libItem_B01LBFENW8&amp;pf_rd_p=7e7340a8-8768-4798-a0ce-83f879c09110&amp;pf_rd_r=Z6GDTZ6RFRHKXCW04EBC&amp;pageLoadId=es3o7BuoZ77k4lJq&amp;creativeId=14d6a1c2-a3f8-499b-900a-1ae788c317b1</t>
  </si>
  <si>
    <t>Intelligent Design: An Audible Original Drama</t>
  </si>
  <si>
    <t>David Spicer</t>
  </si>
  <si>
    <t>Kingsley Ben-Adir, Edward Bluemel, Erin Doherty</t>
  </si>
  <si>
    <t>https://www.audible.co.uk/pd/Intelligent-Design-Audiobook/B082DKH13P?ref=a_library_t_c5_libItem_B082DKH13P&amp;pf_rd_p=7e7340a8-8768-4798-a0ce-83f879c09110&amp;pf_rd_r=Z6GDTZ6RFRHKXCW04EBC&amp;pageLoadId=es3o7BuoZ77k4lJq&amp;creativeId=14d6a1c2-a3f8-499b-900a-1ae788c317b1</t>
  </si>
  <si>
    <t>The Fifth Season</t>
  </si>
  <si>
    <t>The Broken Earth, #1</t>
  </si>
  <si>
    <t>https://www.audible.co.uk/pd/The-Fifth-Season-Audiobook/B017KZPBZG?ref=a_library_t_c5_libItem_B017KZPBZG&amp;pf_rd_p=7e7340a8-8768-4798-a0ce-83f879c09110&amp;pf_rd_r=Z6GDTZ6RFRHKXCW04EBC&amp;pageLoadId=es3o7BuoZ77k4lJq&amp;creativeId=14d6a1c2-a3f8-499b-900a-1ae788c317b1</t>
  </si>
  <si>
    <t>The Tyranny of Merit</t>
  </si>
  <si>
    <t>Michael J Sandel</t>
  </si>
  <si>
    <t>https://www.audible.co.uk/pd/The-Tyranny-of-Merit-Audiobook/0141992018?ref=a_library_t_c5_libItem_0141992018&amp;pf_rd_p=7e7340a8-8768-4798-a0ce-83f879c09110&amp;pf_rd_r=Z6GDTZ6RFRHKXCW04EBC&amp;pageLoadId=es3o7BuoZ77k4lJq&amp;creativeId=14d6a1c2-a3f8-499b-900a-1ae788c317b1</t>
  </si>
  <si>
    <t>Amongst Our Weapons</t>
  </si>
  <si>
    <t>Rivers of London Series, #9</t>
  </si>
  <si>
    <t>https://www.audible.co.uk/pd/Amongst-Our-Weapons-Audiobook/B09LMRCZ29?ref=a_library_t_c5_libItem_B09LMRCZ29&amp;pf_rd_p=7e7340a8-8768-4798-a0ce-83f879c09110&amp;pf_rd_r=79R2VAC91T9V2XE6QQER&amp;pageLoadId=eClS01ArU1RBL6M8&amp;creativeId=14d6a1c2-a3f8-499b-900a-1ae788c317b1</t>
  </si>
  <si>
    <t>Empire in Black and Gold</t>
  </si>
  <si>
    <t>Ben Allen</t>
  </si>
  <si>
    <t>Shadows of the Apt, #1</t>
  </si>
  <si>
    <t>https://www.audible.co.uk/pd/Empire-in-Black-and-Gold-Audiobook/1529050278?ref=a_library_t_c5_libItem_1529050278&amp;pf_rd_p=7e7340a8-8768-4798-a0ce-83f879c09110&amp;pf_rd_r=79R2VAC91T9V2XE6QQER&amp;pageLoadId=eClS01ArU1RBL6M8&amp;creativeId=14d6a1c2-a3f8-499b-900a-1ae788c317b1</t>
  </si>
  <si>
    <t>Dracula</t>
  </si>
  <si>
    <t>Bram Stoker</t>
  </si>
  <si>
    <t>Greg Wise</t>
  </si>
  <si>
    <t>Frankenstein</t>
  </si>
  <si>
    <t>Dr Jekyll &amp; Mr Hyde</t>
  </si>
  <si>
    <t>Mary Shelley</t>
  </si>
  <si>
    <t>Robert Louis Stevenson</t>
  </si>
  <si>
    <t>Richard Armitage</t>
  </si>
  <si>
    <t>Dan Stevens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</si>
</sst>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333333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medium">
        <color rgb="FFEEEEEE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medium">
        <color rgb="FFEEEEEE"/>
      </right>
      <top/>
      <bottom style="thick">
        <color theme="0"/>
      </bottom>
      <diagonal/>
    </border>
    <border>
      <left style="medium">
        <color rgb="FFEEEEEE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EEEEEE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EEEEEE"/>
      </bottom>
      <diagonal/>
    </border>
    <border>
      <left style="thin">
        <color theme="0"/>
      </left>
      <right style="medium">
        <color rgb="FFEEEEEE"/>
      </right>
      <top style="thin">
        <color theme="0"/>
      </top>
      <bottom style="medium">
        <color rgb="FFEEEEEE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5" xfId="2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2" fontId="0" fillId="0" borderId="0" xfId="0" applyNumberFormat="1"/>
    <xf numFmtId="0" fontId="3" fillId="0" borderId="0" xfId="2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1" fillId="2" borderId="1" xfId="1" applyBorder="1" applyAlignment="1">
      <alignment horizontal="left" vertical="center" textRotation="45"/>
    </xf>
    <xf numFmtId="0" fontId="1" fillId="2" borderId="2" xfId="1" applyBorder="1" applyAlignment="1">
      <alignment horizontal="left" vertical="center" textRotation="45"/>
    </xf>
    <xf numFmtId="0" fontId="1" fillId="2" borderId="2" xfId="1" applyBorder="1" applyAlignment="1">
      <alignment horizontal="center" vertical="center" textRotation="45"/>
    </xf>
    <xf numFmtId="0" fontId="1" fillId="2" borderId="3" xfId="1" applyBorder="1" applyAlignment="1">
      <alignment horizontal="center" vertical="center" textRotation="45"/>
    </xf>
    <xf numFmtId="0" fontId="1" fillId="2" borderId="9" xfId="1" applyBorder="1" applyAlignment="1">
      <alignment horizontal="center" vertical="center" textRotation="45"/>
    </xf>
    <xf numFmtId="0" fontId="0" fillId="0" borderId="2" xfId="0" applyBorder="1" applyAlignment="1">
      <alignment horizontal="left" vertical="center" textRotation="45"/>
    </xf>
    <xf numFmtId="0" fontId="0" fillId="0" borderId="0" xfId="0" applyAlignment="1">
      <alignment textRotation="45"/>
    </xf>
    <xf numFmtId="1" fontId="0" fillId="0" borderId="0" xfId="0" applyNumberFormat="1"/>
    <xf numFmtId="0" fontId="0" fillId="0" borderId="0" xfId="0" applyAlignment="1">
      <alignment vertical="center"/>
    </xf>
    <xf numFmtId="0" fontId="0" fillId="0" borderId="5" xfId="0" applyBorder="1" applyAlignment="1">
      <alignment shrinkToFit="1"/>
    </xf>
    <xf numFmtId="0" fontId="3" fillId="0" borderId="5" xfId="2" applyNumberFormat="1" applyFont="1" applyFill="1" applyBorder="1" applyAlignment="1">
      <alignment shrinkToFit="1"/>
    </xf>
    <xf numFmtId="14" fontId="0" fillId="0" borderId="5" xfId="0" applyNumberFormat="1" applyBorder="1" applyAlignment="1">
      <alignment shrinkToFit="1"/>
    </xf>
    <xf numFmtId="0" fontId="0" fillId="0" borderId="5" xfId="0" applyBorder="1" applyAlignment="1">
      <alignment horizontal="center" shrinkToFit="1"/>
    </xf>
    <xf numFmtId="0" fontId="0" fillId="0" borderId="0" xfId="0" applyAlignment="1">
      <alignment shrinkToFit="1"/>
    </xf>
    <xf numFmtId="14" fontId="6" fillId="0" borderId="5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4" fontId="6" fillId="0" borderId="0" xfId="0" applyNumberFormat="1" applyFont="1" applyAlignment="1">
      <alignment vertical="center" wrapText="1"/>
    </xf>
    <xf numFmtId="0" fontId="0" fillId="0" borderId="0" xfId="0" applyAlignment="1">
      <alignment horizontal="center" shrinkToFit="1"/>
    </xf>
    <xf numFmtId="0" fontId="6" fillId="0" borderId="0" xfId="0" applyFont="1" applyAlignment="1">
      <alignment shrinkToFit="1"/>
    </xf>
    <xf numFmtId="14" fontId="6" fillId="0" borderId="0" xfId="0" applyNumberFormat="1" applyFont="1" applyAlignment="1">
      <alignment shrinkToFit="1"/>
    </xf>
    <xf numFmtId="14" fontId="0" fillId="0" borderId="0" xfId="0" applyNumberFormat="1" applyAlignment="1">
      <alignment shrinkToFit="1"/>
    </xf>
    <xf numFmtId="0" fontId="3" fillId="0" borderId="0" xfId="2" applyNumberFormat="1" applyFont="1" applyFill="1" applyBorder="1" applyAlignment="1">
      <alignment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3" fillId="0" borderId="0" xfId="2" applyNumberFormat="1" applyFont="1" applyFill="1" applyAlignment="1">
      <alignment shrinkToFit="1"/>
    </xf>
    <xf numFmtId="0" fontId="6" fillId="0" borderId="5" xfId="0" applyFont="1" applyBorder="1" applyAlignment="1">
      <alignment shrinkToFit="1"/>
    </xf>
    <xf numFmtId="14" fontId="0" fillId="0" borderId="0" xfId="0" applyNumberFormat="1"/>
    <xf numFmtId="14" fontId="6" fillId="0" borderId="5" xfId="0" applyNumberFormat="1" applyFont="1" applyBorder="1" applyAlignment="1">
      <alignment shrinkToFit="1"/>
    </xf>
    <xf numFmtId="14" fontId="7" fillId="0" borderId="0" xfId="0" applyNumberFormat="1" applyFont="1"/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4" fontId="0" fillId="0" borderId="7" xfId="0" applyNumberFormat="1" applyBorder="1" applyAlignment="1">
      <alignment shrinkToFit="1"/>
    </xf>
    <xf numFmtId="0" fontId="1" fillId="2" borderId="2" xfId="1" applyBorder="1" applyAlignment="1">
      <alignment horizontal="left" vertical="center" textRotation="45" shrinkToFit="1"/>
    </xf>
    <xf numFmtId="0" fontId="3" fillId="0" borderId="5" xfId="0" applyFont="1" applyBorder="1" applyAlignment="1">
      <alignment vertical="center" shrinkToFit="1"/>
    </xf>
    <xf numFmtId="0" fontId="3" fillId="0" borderId="5" xfId="2" applyFont="1" applyFill="1" applyBorder="1" applyAlignment="1">
      <alignment vertical="center" shrinkToFit="1"/>
    </xf>
    <xf numFmtId="0" fontId="0" fillId="0" borderId="5" xfId="0" applyBorder="1" applyAlignment="1">
      <alignment horizontal="right" shrinkToFit="1"/>
    </xf>
    <xf numFmtId="0" fontId="3" fillId="0" borderId="10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0" fontId="3" fillId="0" borderId="0" xfId="1" applyFont="1" applyFill="1" applyBorder="1" applyAlignment="1">
      <alignment vertical="center"/>
    </xf>
    <xf numFmtId="0" fontId="1" fillId="0" borderId="0" xfId="1" applyFill="1" applyBorder="1" applyAlignment="1">
      <alignment shrinkToFit="1"/>
    </xf>
    <xf numFmtId="14" fontId="1" fillId="0" borderId="0" xfId="1" applyNumberFormat="1" applyFill="1" applyBorder="1" applyAlignment="1">
      <alignment shrinkToFit="1"/>
    </xf>
    <xf numFmtId="0" fontId="1" fillId="0" borderId="0" xfId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shrinkToFit="1"/>
    </xf>
    <xf numFmtId="14" fontId="0" fillId="0" borderId="0" xfId="0" applyNumberFormat="1" applyFont="1" applyFill="1" applyAlignment="1">
      <alignment shrinkToFit="1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shrinkToFit="1"/>
    </xf>
    <xf numFmtId="0" fontId="1" fillId="0" borderId="0" xfId="1" applyFont="1" applyFill="1" applyBorder="1" applyAlignment="1">
      <alignment shrinkToFit="1"/>
    </xf>
    <xf numFmtId="14" fontId="1" fillId="0" borderId="0" xfId="1" applyNumberFormat="1" applyFont="1" applyFill="1" applyBorder="1" applyAlignment="1">
      <alignment shrinkToFit="1"/>
    </xf>
    <xf numFmtId="0" fontId="1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shrinkToFit="1"/>
    </xf>
    <xf numFmtId="0" fontId="0" fillId="0" borderId="0" xfId="0" applyNumberFormat="1" applyFont="1" applyFill="1" applyBorder="1" applyAlignment="1">
      <alignment shrinkToFit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14" fontId="0" fillId="0" borderId="0" xfId="0" applyNumberFormat="1" applyBorder="1"/>
    <xf numFmtId="0" fontId="0" fillId="0" borderId="0" xfId="0" applyNumberFormat="1"/>
    <xf numFmtId="164" fontId="0" fillId="0" borderId="2" xfId="0" applyNumberFormat="1" applyBorder="1" applyAlignment="1">
      <alignment horizontal="left" vertical="center" textRotation="45"/>
    </xf>
    <xf numFmtId="164" fontId="0" fillId="0" borderId="0" xfId="0" applyNumberFormat="1" applyFont="1" applyFill="1" applyAlignment="1">
      <alignment shrinkToFit="1"/>
    </xf>
    <xf numFmtId="164" fontId="0" fillId="0" borderId="0" xfId="0" applyNumberFormat="1" applyAlignment="1">
      <alignment shrinkToFit="1"/>
    </xf>
    <xf numFmtId="164" fontId="0" fillId="0" borderId="0" xfId="0" applyNumberFormat="1" applyFont="1" applyFill="1" applyBorder="1" applyAlignment="1">
      <alignment shrinkToFit="1"/>
    </xf>
  </cellXfs>
  <cellStyles count="3">
    <cellStyle name="Good" xfId="1" builtinId="26"/>
    <cellStyle name="Hyperlink" xfId="2" builtinId="8"/>
    <cellStyle name="Normal" xfId="0" builtinId="0"/>
  </cellStyles>
  <dxfs count="41">
    <dxf>
      <numFmt numFmtId="164" formatCode="0.0"/>
    </dxf>
    <dxf>
      <numFmt numFmtId="164" formatCode="0.0"/>
    </dxf>
    <dxf>
      <numFmt numFmtId="1" formatCode="0"/>
    </dxf>
    <dxf>
      <font>
        <b/>
        <i val="0"/>
        <color theme="1"/>
      </font>
    </dxf>
    <dxf>
      <font>
        <strike/>
      </font>
    </dxf>
    <dxf>
      <font>
        <color rgb="FFFF0000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numFmt numFmtId="164" formatCode="0.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ck">
          <color theme="0"/>
        </bottom>
      </border>
    </dxf>
    <dxf>
      <border outline="0">
        <top style="medium">
          <color rgb="FFEEEEEE"/>
        </top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alignment horizontal="left" vertical="center" textRotation="45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numFmt numFmtId="1" formatCode="0"/>
    </dxf>
    <dxf>
      <numFmt numFmtId="164" formatCode="0.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ODAN" refreshedDate="44926.471543171298" createdVersion="4" refreshedVersion="8" minRefreshableVersion="3" recordCount="332" xr:uid="{00000000-000A-0000-FFFF-FFFF04000000}">
  <cacheSource type="worksheet">
    <worksheetSource name="Table1"/>
  </cacheSource>
  <cacheFields count="31">
    <cacheField name="Title" numFmtId="0">
      <sharedItems containsBlank="1" containsMixedTypes="1" containsNumber="1" containsInteger="1" minValue="14" maxValue="14"/>
    </cacheField>
    <cacheField name="Author" numFmtId="0">
      <sharedItems containsBlank="1"/>
    </cacheField>
    <cacheField name="Narrators" numFmtId="0">
      <sharedItems containsBlank="1"/>
    </cacheField>
    <cacheField name="Series" numFmtId="0">
      <sharedItems containsBlank="1"/>
    </cacheField>
    <cacheField name="Minutes" numFmtId="0">
      <sharedItems containsString="0" containsBlank="1" containsNumber="1" containsInteger="1" minValue="4" maxValue="2459"/>
    </cacheField>
    <cacheField name="Min Left" numFmtId="0">
      <sharedItems containsString="0" containsBlank="1" containsNumber="1" minValue="0" maxValue="1864"/>
    </cacheField>
    <cacheField name="Buy Date" numFmtId="0">
      <sharedItems containsNonDate="0" containsDate="1" containsString="0" containsBlank="1" minDate="2009-10-25T00:00:00" maxDate="2022-11-23T00:00:00"/>
    </cacheField>
    <cacheField name="Is Favorite" numFmtId="0">
      <sharedItems containsBlank="1"/>
    </cacheField>
    <cacheField name="Rating" numFmtId="0">
      <sharedItems containsString="0" containsBlank="1" containsNumber="1" containsInteger="1" minValue="0" maxValue="5"/>
    </cacheField>
    <cacheField name="Performance" numFmtId="0">
      <sharedItems containsString="0" containsBlank="1" containsNumber="1" containsInteger="1" minValue="1" maxValue="5"/>
    </cacheField>
    <cacheField name="Story" numFmtId="0">
      <sharedItems containsString="0" containsBlank="1" containsNumber="1" containsInteger="1" minValue="0" maxValue="5"/>
    </cacheField>
    <cacheField name="URL" numFmtId="0">
      <sharedItems containsBlank="1" longText="1"/>
    </cacheField>
    <cacheField name="Year Read" numFmtId="0">
      <sharedItems containsString="0" containsBlank="1" containsNumber="1" containsInteger="1" minValue="2009" maxValue="2022" count="15">
        <m/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</sharedItems>
    </cacheField>
    <cacheField name="Speed" numFmtId="0">
      <sharedItems containsString="0" containsBlank="1" containsNumber="1" minValue="0.9" maxValue="1.3"/>
    </cacheField>
    <cacheField name="Is Finished" numFmtId="0">
      <sharedItems containsSemiMixedTypes="0" containsString="0" containsNumber="1" containsInteger="1" minValue="0" maxValue="1"/>
    </cacheField>
    <cacheField name="Is Read" numFmtId="0">
      <sharedItems containsSemiMixedTypes="0" containsString="0" containsNumber="1" containsInteger="1" minValue="0" maxValue="1"/>
    </cacheField>
    <cacheField name="Returned" numFmtId="0">
      <sharedItems containsSemiMixedTypes="0" containsString="0" containsNumber="1" containsInteger="1" minValue="0" maxValue="1"/>
    </cacheField>
    <cacheField name="Read (long)" numFmtId="0">
      <sharedItems containsSemiMixedTypes="0" containsString="0" containsNumber="1" containsInteger="1" minValue="0" maxValue="1"/>
    </cacheField>
    <cacheField name="Read (short)" numFmtId="0">
      <sharedItems containsSemiMixedTypes="0" containsString="0" containsNumber="1" containsInteger="1" minValue="0" maxValue="1"/>
    </cacheField>
    <cacheField name="Min Read" numFmtId="164">
      <sharedItems containsMixedTypes="1" containsNumber="1" minValue="4" maxValue="2459"/>
    </cacheField>
    <cacheField name="Min Read * Rating" numFmtId="164">
      <sharedItems containsMixedTypes="1" containsNumber="1" minValue="0" maxValue="2459"/>
    </cacheField>
    <cacheField name="Rating Long Reads" numFmtId="0">
      <sharedItems containsMixedTypes="1" containsNumber="1" containsInteger="1" minValue="1" maxValue="5"/>
    </cacheField>
    <cacheField name="Days" numFmtId="0" formula="QUOTIENT(SUM('Min Read'), 60*24)" databaseField="0"/>
    <cacheField name="Hours" numFmtId="0" formula="QUOTIENT(MOD(SUM('Min Read'), 60*24), 60)" databaseField="0"/>
    <cacheField name="Mins" numFmtId="0" formula="MOD(SUM('Min Read'), 60)" databaseField="0"/>
    <cacheField name="Weighted Rating" numFmtId="0" formula="#NAME?/#NAME?" databaseField="0"/>
    <cacheField name="Read (short)2" numFmtId="0" formula=" IF( AND('Is Read',#NAME? ), 1, 0)" databaseField="0"/>
    <cacheField name="Read (long)2" numFmtId="0" formula=" IF( AND('Is Read', NOT(#NAME? ) ), 1, 0)" databaseField="0"/>
    <cacheField name="Returned2" numFmtId="0" formula=" IF(#NAME?, 1, 0)" databaseField="0"/>
    <cacheField name="Rating of Read &amp; Long" numFmtId="0" formula="IF('Read (long)',Rating, &quot;&quot;)" databaseField="0"/>
    <cacheField name="Avg Minute Rating" numFmtId="0" formula="(SUM('Min Read * Rating') / SUM('Min Read'))*5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2">
  <r>
    <s v="The Sins of Our Fathers"/>
    <s v="James S. A. Corey"/>
    <s v="Jefferson Mays"/>
    <s v="Expanse, #9.5"/>
    <n v="143"/>
    <n v="143"/>
    <d v="2022-11-22T00:00:00"/>
    <m/>
    <m/>
    <m/>
    <m/>
    <s v="https://www.audible.co.uk/pd/The-Sins-of-Our-Fathers-Audiobook/B09RCG93XH?ref=a_library_t_c5_libItem_B09RCG93XH&amp;pf_rd_p=7e7340a8-8768-4798-a0ce-83f879c09110&amp;pf_rd_r=Z6GDTZ6RFRHKXCW04EBC&amp;pageLoadId=es3o7BuoZ77k4lJq&amp;creativeId=14d6a1c2-a3f8-499b-900a-1ae788c317b1"/>
    <x v="0"/>
    <m/>
    <n v="0"/>
    <n v="0"/>
    <n v="0"/>
    <n v="0"/>
    <n v="0"/>
    <s v=""/>
    <s v=""/>
    <s v=""/>
  </r>
  <r>
    <s v="Dishonesty Is the Second-Best Policy"/>
    <s v="David Mitchell"/>
    <s v="David Mitchell"/>
    <m/>
    <n v="491"/>
    <n v="491"/>
    <d v="2022-11-22T00:00:00"/>
    <m/>
    <m/>
    <m/>
    <m/>
    <s v="https://www.audible.co.uk/pd/Dishonesty-Is-the-Second-Best-Policy-Audiobook/B07XVPXGZ6?ref=a_library_t_c5_libItem_B07XVPXGZ6&amp;pf_rd_p=7e7340a8-8768-4798-a0ce-83f879c09110&amp;pf_rd_r=Z6GDTZ6RFRHKXCW04EBC&amp;pageLoadId=es3o7BuoZ77k4lJq&amp;creativeId=14d6a1c2-a3f8-499b-900a-1ae788c317b1"/>
    <x v="0"/>
    <m/>
    <n v="0"/>
    <n v="0"/>
    <n v="0"/>
    <n v="0"/>
    <n v="0"/>
    <s v=""/>
    <s v=""/>
    <s v=""/>
  </r>
  <r>
    <s v="The Nox"/>
    <s v="Joe White, Catriona Ward"/>
    <s v="Lashana Lynch, Michiel Huisman, Ralph Ineson, full cast"/>
    <m/>
    <n v="237"/>
    <m/>
    <d v="2022-10-17T00:00:00"/>
    <m/>
    <n v="3"/>
    <n v="4"/>
    <n v="3"/>
    <s v="https://www.audible.co.uk/pd/The-Nox-Audiobook/B0BGY3XDPW?ref=a_library_t_c5_libItem_B0BGY3XDPW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237"/>
    <n v="142.19999999999999"/>
    <n v="3"/>
  </r>
  <r>
    <s v="Gemina"/>
    <s v="Amie Kaufman, Jay Kristoff"/>
    <s v="Carla Corvo, Steve West, P. J. Ochlan, full cast"/>
    <s v="The Illuminae Files, #2"/>
    <n v="753"/>
    <m/>
    <d v="2022-10-17T00:00:00"/>
    <m/>
    <n v="5"/>
    <n v="5"/>
    <n v="5"/>
    <s v="https://www.audible.co.uk/pd/Gemina-Audiobook/B01I5STE96?ref=a_library_t_c5_libItem_B01I5STE96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753"/>
    <n v="753"/>
    <n v="5"/>
  </r>
  <r>
    <s v="Illuminae"/>
    <s v="Amie Kaufman, Jay Kristoff"/>
    <s v="Olivia Taylor Dudley, Lincoln Hoppe, Jonathan McClain"/>
    <s v="The Illuminae Files, #1"/>
    <n v="700"/>
    <m/>
    <d v="2022-10-17T00:00:00"/>
    <b v="1"/>
    <n v="5"/>
    <n v="5"/>
    <n v="5"/>
    <s v="https://www.audible.co.uk/pd/Illuminae-Audiobook/B01HMXB7ZY?ref=a_library_t_c5_libItem_B01HMXB7ZY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700"/>
    <n v="700"/>
    <n v="5"/>
  </r>
  <r>
    <s v="Dracula"/>
    <s v="Bram Stoker"/>
    <s v="Greg Wise"/>
    <s v="The Monster Collection"/>
    <n v="1111"/>
    <n v="1111"/>
    <d v="2022-10-15T00:00:00"/>
    <m/>
    <m/>
    <m/>
    <n v="0"/>
    <s v="https://www.audible.co.uk/pd/The-Monster-Collection-Audiobook/B076DJ7R3M?ref=a_library_t_c5_libItem_B076DJ7R3M&amp;pf_rd_p=7e7340a8-8768-4798-a0ce-83f879c09110&amp;pf_rd_r=Z6GDTZ6RFRHKXCW04EBC&amp;pageLoadId=es3o7BuoZ77k4lJq&amp;creativeId=14d6a1c2-a3f8-499b-900a-1ae788c317b1"/>
    <x v="0"/>
    <m/>
    <n v="0"/>
    <n v="0"/>
    <n v="0"/>
    <n v="0"/>
    <n v="0"/>
    <s v=""/>
    <s v=""/>
    <s v=""/>
  </r>
  <r>
    <s v="Frankenstein"/>
    <s v="Mary Shelley"/>
    <s v="Dan Stevens"/>
    <s v="The Monster Collection"/>
    <n v="521"/>
    <m/>
    <d v="2022-10-15T00:00:00"/>
    <m/>
    <n v="2"/>
    <n v="2"/>
    <n v="2"/>
    <s v="https://www.audible.co.uk/pd/The-Monster-Collection-Audiobook/B076DJ7R3M?ref=a_library_t_c5_libItem_B076DJ7R3M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521"/>
    <n v="208.4"/>
    <n v="2"/>
  </r>
  <r>
    <s v="Dr Jekyll &amp; Mr Hyde"/>
    <s v="Robert Louis Stevenson"/>
    <s v="Richard Armitage"/>
    <s v="The Monster Collection"/>
    <n v="193"/>
    <m/>
    <d v="2022-10-15T00:00:00"/>
    <m/>
    <n v="4"/>
    <n v="5"/>
    <n v="4"/>
    <s v="https://www.audible.co.uk/pd/The-Monster-Collection-Audiobook/B076DJ7R3M?ref=a_library_t_c5_libItem_B076DJ7R3M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193"/>
    <n v="154.4"/>
    <n v="4"/>
  </r>
  <r>
    <s v="The Fold"/>
    <s v="Peter Clines"/>
    <s v="Ray Porter"/>
    <s v="Threshold Universe"/>
    <n v="652"/>
    <m/>
    <d v="2022-10-15T00:00:00"/>
    <m/>
    <n v="4"/>
    <n v="4"/>
    <n v="4"/>
    <s v="https://www.audible.co.uk/pd/The-Fold-Audiobook/B00W48EMWI?ref=a_library_t_c5_libItem_B00W48EMWI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652"/>
    <n v="521.6"/>
    <n v="4"/>
  </r>
  <r>
    <s v="Station Eleven"/>
    <s v="Emily St. John Mandel"/>
    <s v="Jack Hawkins"/>
    <m/>
    <n v="609"/>
    <m/>
    <d v="2022-10-15T00:00:00"/>
    <m/>
    <n v="3"/>
    <n v="3"/>
    <n v="3"/>
    <s v="https://www.audible.co.uk/pd/Station-Eleven-Audiobook/B00N2ZQEKA?ref=a_library_t_c5_libItem_B00N2ZQEKA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609"/>
    <n v="365.4"/>
    <n v="3"/>
  </r>
  <r>
    <s v="Fahrenheit 451"/>
    <s v="Ray Bradbury"/>
    <s v="Tim Robbins"/>
    <m/>
    <n v="301"/>
    <m/>
    <d v="2022-10-15T00:00:00"/>
    <m/>
    <n v="3"/>
    <n v="5"/>
    <n v="3"/>
    <s v="https://www.audible.co.uk/pd/Fahrenheit-451-Audiobook/B00M4Q4PIQ?ref=a_library_t_c5_libItem_B00M4Q4PIQ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301"/>
    <n v="180.6"/>
    <n v="3"/>
  </r>
  <r>
    <s v="The Golem and the Djinni"/>
    <s v="Helene Wecker"/>
    <s v="George Guidall"/>
    <m/>
    <n v="1182"/>
    <n v="1182"/>
    <d v="2022-10-15T00:00:00"/>
    <m/>
    <m/>
    <m/>
    <m/>
    <s v="https://www.audible.co.uk/pd/The-Golem-and-the-Djinni-Audiobook/B00DOGPOVC?ref=a_library_t_c5_libItem_B00DOGPOVC&amp;pf_rd_p=7e7340a8-8768-4798-a0ce-83f879c09110&amp;pf_rd_r=Z6GDTZ6RFRHKXCW04EBC&amp;pageLoadId=es3o7BuoZ77k4lJq&amp;creativeId=14d6a1c2-a3f8-499b-900a-1ae788c317b1"/>
    <x v="0"/>
    <m/>
    <n v="0"/>
    <n v="0"/>
    <n v="0"/>
    <n v="0"/>
    <n v="0"/>
    <s v=""/>
    <s v=""/>
    <s v=""/>
  </r>
  <r>
    <s v="How to Be Right"/>
    <s v="James O'Brien"/>
    <s v="James O'Brien"/>
    <m/>
    <n v="297"/>
    <m/>
    <d v="2022-10-02T00:00:00"/>
    <m/>
    <n v="3"/>
    <n v="4"/>
    <n v="2"/>
    <s v="https://www.audible.co.uk/pd/How-to-Be-Right-Audiobook/0753553627?ref=a_library_t_c5_libItem_0753553627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297"/>
    <n v="178.2"/>
    <n v="3"/>
  </r>
  <r>
    <s v="The Importance of Being Interested"/>
    <s v="Robin Ince"/>
    <s v="Robin Ince"/>
    <m/>
    <n v="689"/>
    <n v="513"/>
    <d v="2022-10-02T00:00:00"/>
    <m/>
    <m/>
    <m/>
    <m/>
    <m/>
    <x v="1"/>
    <n v="1"/>
    <n v="1"/>
    <n v="0"/>
    <n v="1"/>
    <n v="0"/>
    <n v="0"/>
    <n v="176"/>
    <n v="0"/>
    <s v=""/>
  </r>
  <r>
    <s v="The Book Thief"/>
    <s v="Markus Zusak"/>
    <s v="Allan Corduner"/>
    <m/>
    <n v="835"/>
    <m/>
    <d v="2022-09-21T00:00:00"/>
    <m/>
    <n v="3"/>
    <n v="5"/>
    <n v="3"/>
    <s v="https://www.audible.co.uk/pd/The-Book-Thief-Audiobook/B004FUBJ4M?ref=a_library_t_c5_libItem_B004FUBJ4M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835"/>
    <n v="501"/>
    <n v="3"/>
  </r>
  <r>
    <s v="Project Hail Mary"/>
    <s v="Andy Weir"/>
    <s v="Ray Porter"/>
    <m/>
    <n v="970"/>
    <m/>
    <d v="2022-08-11T00:00:00"/>
    <b v="1"/>
    <n v="5"/>
    <n v="5"/>
    <n v="5"/>
    <s v="https://www.audible.co.uk/pd/Project-Hail-Mary-Audiobook/B08GB2RLKM?ref=a_library_t_c5_libItem_B08GB2RLKM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970"/>
    <n v="970"/>
    <n v="5"/>
  </r>
  <r>
    <s v="Notes from the Burning Age"/>
    <s v="Claire North"/>
    <s v="Peter Kenny"/>
    <m/>
    <n v="782"/>
    <m/>
    <d v="2022-08-03T00:00:00"/>
    <m/>
    <n v="4"/>
    <n v="5"/>
    <n v="4"/>
    <s v="https://www.audible.co.uk/pd/Notes-from-the-Burning-Age-Audiobook/1405546514?ref=a_library_t_c5_libItem_1405546514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782"/>
    <n v="625.6"/>
    <n v="4"/>
  </r>
  <r>
    <s v="The Stone Sky"/>
    <s v="N. K. Jemisin"/>
    <s v="Robin Miles"/>
    <s v="The Broken Earth, #3"/>
    <n v="856"/>
    <m/>
    <d v="2022-07-14T00:00:00"/>
    <m/>
    <n v="4"/>
    <n v="5"/>
    <n v="4"/>
    <s v="https://www.audible.co.uk/pd/The-Stone-Sky-Audiobook/B06XRKNR56?ref=a_library_t_c5_libItem_B06XRKNR56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856"/>
    <n v="684.80000000000007"/>
    <n v="4"/>
  </r>
  <r>
    <s v="Unweaving the Rainbow"/>
    <s v="Richard Dawkins"/>
    <s v="Richard Dawkins, Lalla Ward"/>
    <m/>
    <n v="711"/>
    <m/>
    <d v="2022-07-07T00:00:00"/>
    <m/>
    <n v="4"/>
    <n v="4"/>
    <n v="4"/>
    <s v="https://www.audible.co.uk/pd/Unweaving-the-Rainbow-Audiobook/0141998202?ref=a_library_t_c5_libItem_0141998202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711"/>
    <n v="568.80000000000007"/>
    <n v="4"/>
  </r>
  <r>
    <s v="The Obelisk Gate"/>
    <s v="N. K. Jemisin"/>
    <s v="Robin Miles"/>
    <s v="The Broken Earth, #2"/>
    <n v="799"/>
    <m/>
    <d v="2022-06-27T00:00:00"/>
    <m/>
    <n v="4"/>
    <n v="5"/>
    <n v="4"/>
    <s v="https://www.audible.co.uk/pd/The-Obelisk-Gate-Audiobook/B01LBFENW8?ref=a_library_t_c5_libItem_B01LBFENW8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799"/>
    <n v="639.20000000000005"/>
    <n v="4"/>
  </r>
  <r>
    <s v="Intelligent Design: An Audible Original Drama"/>
    <s v="David Spicer"/>
    <s v="Kingsley Ben-Adir, Edward Bluemel, Erin Doherty"/>
    <m/>
    <n v="233"/>
    <m/>
    <d v="2022-06-15T00:00:00"/>
    <m/>
    <n v="3"/>
    <n v="4"/>
    <n v="2"/>
    <s v="https://www.audible.co.uk/pd/Intelligent-Design-Audiobook/B082DKH13P?ref=a_library_t_c5_libItem_B082DKH13P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233"/>
    <n v="139.79999999999998"/>
    <n v="3"/>
  </r>
  <r>
    <s v="The Fifth Season"/>
    <s v="N. K. Jemisin"/>
    <s v="Robin Miles"/>
    <s v="The Broken Earth, #1"/>
    <n v="927"/>
    <m/>
    <d v="2022-06-06T00:00:00"/>
    <m/>
    <n v="4"/>
    <n v="5"/>
    <n v="4"/>
    <s v="https://www.audible.co.uk/pd/The-Fifth-Season-Audiobook/B017KZPBZG?ref=a_library_t_c5_libItem_B017KZPBZG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927"/>
    <n v="741.6"/>
    <n v="4"/>
  </r>
  <r>
    <s v="The Tyranny of Merit"/>
    <s v="Michael J. Sandel"/>
    <s v="Michael J Sandel"/>
    <m/>
    <n v="677"/>
    <m/>
    <d v="2022-05-06T00:00:00"/>
    <m/>
    <n v="3"/>
    <n v="2"/>
    <n v="3"/>
    <s v="https://www.audible.co.uk/pd/The-Tyranny-of-Merit-Audiobook/0141992018?ref=a_library_t_c5_libItem_0141992018&amp;pf_rd_p=7e7340a8-8768-4798-a0ce-83f879c09110&amp;pf_rd_r=Z6GDTZ6RFRHKXCW04EBC&amp;pageLoadId=es3o7BuoZ77k4lJq&amp;creativeId=14d6a1c2-a3f8-499b-900a-1ae788c317b1"/>
    <x v="1"/>
    <n v="1"/>
    <n v="1"/>
    <n v="1"/>
    <n v="0"/>
    <n v="1"/>
    <n v="0"/>
    <n v="677"/>
    <n v="406.2"/>
    <n v="3"/>
  </r>
  <r>
    <s v="Amongst Our Weapons"/>
    <s v="Ben Aaronovitch"/>
    <s v="Kobna Holdbrook-Smith"/>
    <s v="Rivers of London Series, #9"/>
    <n v="639"/>
    <m/>
    <d v="2022-04-24T00:00:00"/>
    <m/>
    <n v="5"/>
    <n v="5"/>
    <n v="5"/>
    <s v="https://www.audible.co.uk/pd/Amongst-Our-Weapons-Audiobook/B09LMRCZ29?ref=a_library_t_c5_libItem_B09LMRCZ29&amp;pf_rd_p=7e7340a8-8768-4798-a0ce-83f879c09110&amp;pf_rd_r=79R2VAC91T9V2XE6QQER&amp;pageLoadId=eClS01ArU1RBL6M8&amp;creativeId=14d6a1c2-a3f8-499b-900a-1ae788c317b1"/>
    <x v="1"/>
    <n v="1.1000000000000001"/>
    <n v="1"/>
    <n v="1"/>
    <n v="0"/>
    <n v="1"/>
    <n v="0"/>
    <n v="580.90909090909088"/>
    <n v="580.90909090909088"/>
    <n v="5"/>
  </r>
  <r>
    <s v="Empire in Black and Gold"/>
    <s v="Adrian Tchaikovsky"/>
    <s v="Ben Allen"/>
    <s v="Shadows of the Apt, #1"/>
    <n v="1384"/>
    <m/>
    <d v="2022-04-09T00:00:00"/>
    <m/>
    <n v="2"/>
    <n v="4"/>
    <n v="2"/>
    <s v="https://www.audible.co.uk/pd/Empire-in-Black-and-Gold-Audiobook/1529050278?ref=a_library_t_c5_libItem_1529050278&amp;pf_rd_p=7e7340a8-8768-4798-a0ce-83f879c09110&amp;pf_rd_r=79R2VAC91T9V2XE6QQER&amp;pageLoadId=eClS01ArU1RBL6M8&amp;creativeId=14d6a1c2-a3f8-499b-900a-1ae788c317b1"/>
    <x v="1"/>
    <n v="1.1000000000000001"/>
    <n v="1"/>
    <n v="1"/>
    <n v="0"/>
    <n v="1"/>
    <n v="0"/>
    <n v="1258.181818181818"/>
    <n v="503.27272727272725"/>
    <n v="2"/>
  </r>
  <r>
    <s v="Titus Groan"/>
    <s v="Mervyn Peake"/>
    <s v="Saul Reichlin"/>
    <s v="Gormenghast"/>
    <n v="1284"/>
    <n v="1194"/>
    <d v="2022-04-08T00:00:00"/>
    <m/>
    <m/>
    <m/>
    <m/>
    <m/>
    <x v="1"/>
    <n v="1"/>
    <n v="1"/>
    <n v="0"/>
    <n v="1"/>
    <n v="0"/>
    <n v="0"/>
    <n v="90"/>
    <n v="0"/>
    <s v=""/>
  </r>
  <r>
    <s v="Someone Like Me"/>
    <s v="M. R. Carey"/>
    <s v="Robin Miles"/>
    <m/>
    <n v="1030"/>
    <m/>
    <d v="2022-03-21T00:00:00"/>
    <b v="1"/>
    <n v="5"/>
    <n v="5"/>
    <n v="5"/>
    <s v="https://www.audible.co.uk/pd/Someone-Like-Me-Audiobook/B07DCSB7KG?ref=a_library_t_c5_libItem_&amp;pf_rd_p=7e7340a8-8768-4798-a0ce-83f879c09110&amp;pf_rd_r=HJ3H292MX46DARGJXCX3"/>
    <x v="1"/>
    <n v="1"/>
    <n v="1"/>
    <n v="1"/>
    <n v="0"/>
    <n v="1"/>
    <n v="0"/>
    <n v="1030"/>
    <n v="1030"/>
    <n v="5"/>
  </r>
  <r>
    <s v="You See the Monster"/>
    <s v="Luke Smitherd"/>
    <s v="Luke Smitherd"/>
    <m/>
    <n v="853"/>
    <m/>
    <d v="2022-02-28T00:00:00"/>
    <m/>
    <n v="5"/>
    <n v="5"/>
    <n v="5"/>
    <s v="https://www.audible.co.uk/pd/You-See-the-Monster-Audiobook/B096T4TB98?ref=a_library_t_c5_libItem_&amp;pf_rd_p=7e7340a8-8768-4798-a0ce-83f879c09110&amp;pf_rd_r=HJ3H292MX46DARGJXCX3"/>
    <x v="1"/>
    <n v="1"/>
    <n v="1"/>
    <n v="1"/>
    <n v="0"/>
    <n v="1"/>
    <n v="0"/>
    <n v="853"/>
    <n v="853"/>
    <n v="5"/>
  </r>
  <r>
    <s v="The Quantum Universe"/>
    <s v="Brian Cox, Jeff Forshaw"/>
    <s v="Samuel West"/>
    <m/>
    <n v="508"/>
    <m/>
    <d v="2021-12-26T00:00:00"/>
    <m/>
    <n v="3"/>
    <n v="5"/>
    <n v="3"/>
    <s v="https://www.audible.co.uk/pd/The-Quantum-Universe-Audiobook/B0924YMXZ3?ref=a_library_t_c5_libItem_&amp;pf_rd_p=d5008f37-07b0-4d76-b44d-2b41ca41066e&amp;pf_rd_r=SVHB8M1RXHXG6XCK7WD2"/>
    <x v="1"/>
    <n v="0.9"/>
    <n v="1"/>
    <n v="1"/>
    <n v="0"/>
    <n v="1"/>
    <n v="0"/>
    <n v="564.44444444444446"/>
    <n v="338.66666666666669"/>
    <n v="3"/>
  </r>
  <r>
    <s v="Piranesi"/>
    <s v="Susanna Clarke"/>
    <s v="Chiwetel Ejiofor"/>
    <m/>
    <n v="418"/>
    <m/>
    <d v="2021-12-26T00:00:00"/>
    <m/>
    <n v="5"/>
    <n v="5"/>
    <n v="5"/>
    <s v="https://www.audible.co.uk/pd/Piranesi-Audiobook/1526622416?ref=a_library_t_c5_libItem_&amp;pf_rd_p=d5008f37-07b0-4d76-b44d-2b41ca41066e&amp;pf_rd_r=SVHB8M1RXHXG6XCK7WD2"/>
    <x v="1"/>
    <n v="1"/>
    <n v="1"/>
    <n v="1"/>
    <n v="0"/>
    <n v="1"/>
    <n v="0"/>
    <n v="418"/>
    <n v="418"/>
    <n v="5"/>
  </r>
  <r>
    <s v="Dogs of War"/>
    <s v="Adrian Tchaikovsky"/>
    <s v="Laurence Bouvard, Nathan Osgood, William Hope"/>
    <m/>
    <n v="598"/>
    <m/>
    <d v="2021-12-26T00:00:00"/>
    <m/>
    <n v="4"/>
    <n v="5"/>
    <n v="4"/>
    <s v="https://www.audible.co.uk/pd/Dogs-of-War-Audiobook/B07L9DFQDC?ref=a_library_t_c5_libItem_&amp;pf_rd_p=d5008f37-07b0-4d76-b44d-2b41ca41066e&amp;pf_rd_r=SVHB8M1RXHXG6XCK7WD2"/>
    <x v="1"/>
    <n v="1"/>
    <n v="1"/>
    <n v="1"/>
    <n v="0"/>
    <n v="1"/>
    <n v="0"/>
    <n v="598"/>
    <n v="478.40000000000003"/>
    <n v="4"/>
  </r>
  <r>
    <s v="Rationality"/>
    <s v="Steven Pinker"/>
    <s v="Arthur Morey"/>
    <m/>
    <n v="679"/>
    <m/>
    <d v="2021-12-21T00:00:00"/>
    <m/>
    <n v="2"/>
    <n v="2"/>
    <n v="2"/>
    <s v="https://www.audible.co.uk/pd/Rationality-Audiobook/024153092X?ref=a_library_t_c5_libItem_&amp;pf_rd_p=d5008f37-07b0-4d76-b44d-2b41ca41066e&amp;pf_rd_r=SVHB8M1RXHXG6XCK7WD2"/>
    <x v="2"/>
    <n v="1.3"/>
    <n v="1"/>
    <n v="1"/>
    <n v="0"/>
    <n v="1"/>
    <n v="0"/>
    <n v="522.30769230769226"/>
    <n v="208.92307692307691"/>
    <n v="2"/>
  </r>
  <r>
    <s v="The Toll"/>
    <s v="Neal Shusterman"/>
    <s v="Greg Tremblay"/>
    <s v="Arc of a Scythe, #3"/>
    <n v="922"/>
    <m/>
    <d v="2021-12-21T00:00:00"/>
    <m/>
    <n v="5"/>
    <n v="5"/>
    <n v="5"/>
    <s v="https://www.audible.co.uk/pd/The-Toll-Audiobook/B07ZJSJQG2?ref=a_library_t_c5_libItem_&amp;pf_rd_p=d5008f37-07b0-4d76-b44d-2b41ca41066e&amp;pf_rd_r=SVHB8M1RXHXG6XCK7WD2"/>
    <x v="1"/>
    <n v="1.2"/>
    <n v="1"/>
    <n v="1"/>
    <n v="0"/>
    <n v="1"/>
    <n v="0"/>
    <n v="768.33333333333337"/>
    <n v="768.33333333333337"/>
    <n v="5"/>
  </r>
  <r>
    <s v="The Ace of Skulls"/>
    <s v="Chris Wooding"/>
    <s v="Rupert Degas"/>
    <s v="Tales of the Ketty Jay, #4"/>
    <n v="1148"/>
    <m/>
    <d v="2021-12-21T00:00:00"/>
    <b v="1"/>
    <n v="5"/>
    <n v="5"/>
    <n v="5"/>
    <s v="https://www.audible.co.uk/pd/The-Ace-of-Skulls-Audiobook/1473229715?ref=a_library_t_c5_libItem_&amp;pf_rd_p=d5008f37-07b0-4d76-b44d-2b41ca41066e&amp;pf_rd_r=SVHB8M1RXHXG6XCK7WD2"/>
    <x v="2"/>
    <n v="1.2"/>
    <n v="1"/>
    <n v="1"/>
    <n v="0"/>
    <n v="1"/>
    <n v="0"/>
    <n v="956.66666666666674"/>
    <n v="956.66666666666674"/>
    <n v="5"/>
  </r>
  <r>
    <s v="Thunderhead"/>
    <s v="Neal Shusterman"/>
    <s v="Greg Tremblay"/>
    <s v="Arc of a Scythe, #2"/>
    <n v="782"/>
    <m/>
    <d v="2021-10-06T00:00:00"/>
    <m/>
    <n v="5"/>
    <n v="4"/>
    <n v="5"/>
    <s v="https://www.audible.co.uk/pd/Thunderhead-Audiobook/B078PT1WZC?ref=a_library_t_c5_libItem_&amp;pf_rd_p=d5008f37-07b0-4d76-b44d-2b41ca41066e&amp;pf_rd_r=SVHB8M1RXHXG6XCK7WD2"/>
    <x v="2"/>
    <n v="1"/>
    <n v="1"/>
    <n v="1"/>
    <n v="0"/>
    <n v="1"/>
    <n v="0"/>
    <n v="782"/>
    <n v="782"/>
    <n v="5"/>
  </r>
  <r>
    <s v="Scythe"/>
    <s v="Neal Shusterman"/>
    <s v="Greg Tremblay"/>
    <s v="Arc of a Scythe, #1"/>
    <n v="632"/>
    <m/>
    <d v="2021-10-06T00:00:00"/>
    <m/>
    <n v="4"/>
    <n v="4"/>
    <n v="4"/>
    <s v="https://www.audible.co.uk/pd/Scythe-Audiobook/B06XH7F4LY?ref=a_library_t_c5_libItem_&amp;pf_rd_p=d5008f37-07b0-4d76-b44d-2b41ca41066e&amp;pf_rd_r=SVHB8M1RXHXG6XCK7WD2"/>
    <x v="2"/>
    <n v="1"/>
    <n v="1"/>
    <n v="1"/>
    <n v="0"/>
    <n v="1"/>
    <n v="0"/>
    <n v="632"/>
    <n v="505.6"/>
    <n v="4"/>
  </r>
  <r>
    <s v="The Pursuit of William Abbey"/>
    <s v="Claire North"/>
    <s v="Peter Kenny"/>
    <m/>
    <n v="759"/>
    <m/>
    <d v="2021-08-28T00:00:00"/>
    <m/>
    <n v="4"/>
    <n v="5"/>
    <n v="4"/>
    <s v="https://www.audible.co.uk/pd/The-Pursuit-of-William-Abbey-Audiobook/140553527X?ref=a_library_t_c5_libItem_&amp;pf_rd_p=d5008f37-07b0-4d76-b44d-2b41ca41066e&amp;pf_rd_r=SVHB8M1RXHXG6XCK7WD2"/>
    <x v="2"/>
    <n v="1"/>
    <n v="1"/>
    <n v="1"/>
    <n v="0"/>
    <n v="1"/>
    <n v="0"/>
    <n v="759"/>
    <n v="607.20000000000005"/>
    <n v="4"/>
  </r>
  <r>
    <s v="The Iron Jackal"/>
    <s v="Chris Wooding"/>
    <s v="Rupert Degas"/>
    <s v="Tales of the Ketty Jay, #3"/>
    <n v="1117"/>
    <m/>
    <d v="2021-08-10T00:00:00"/>
    <m/>
    <n v="5"/>
    <n v="5"/>
    <n v="5"/>
    <s v="https://www.audible.co.uk/pd/The-Iron-Jackal-Audiobook/1473229707?ref=a_library_t_c5_libItem_&amp;pf_rd_p=d5008f37-07b0-4d76-b44d-2b41ca41066e&amp;pf_rd_r=SVHB8M1RXHXG6XCK7WD2"/>
    <x v="2"/>
    <n v="1.2"/>
    <n v="1"/>
    <n v="1"/>
    <n v="0"/>
    <n v="1"/>
    <n v="0"/>
    <n v="930.83333333333337"/>
    <n v="930.83333333333337"/>
    <n v="5"/>
  </r>
  <r>
    <s v="The Man with All the Answers"/>
    <s v="Luke Smitherd"/>
    <s v="Luke Smitherd"/>
    <m/>
    <n v="268"/>
    <m/>
    <d v="2021-08-05T00:00:00"/>
    <m/>
    <n v="5"/>
    <n v="5"/>
    <n v="5"/>
    <s v="https://www.audible.co.uk/pd/The-Man-with-All-the-Answers-Audiobook/B089KTBGR2?ref=a_library_t_c5_libItem_&amp;pf_rd_p=d5008f37-07b0-4d76-b44d-2b41ca41066e&amp;pf_rd_r=SVHB8M1RXHXG6XCK7WD2"/>
    <x v="2"/>
    <n v="1"/>
    <n v="1"/>
    <n v="1"/>
    <n v="0"/>
    <n v="1"/>
    <n v="0"/>
    <n v="268"/>
    <n v="268"/>
    <n v="5"/>
  </r>
  <r>
    <s v="The God Delusion"/>
    <s v="Richard Dawkins"/>
    <s v="Richard Dawkins, Lalla Ward"/>
    <m/>
    <n v="832"/>
    <m/>
    <d v="2021-07-30T00:00:00"/>
    <m/>
    <n v="5"/>
    <n v="5"/>
    <n v="5"/>
    <s v="https://www.audible.co.uk/pd/The-God-Delusion-Audiobook/B004FUH0A4?ref=a_library_t_c5_libItem_&amp;pf_rd_p=d5008f37-07b0-4d76-b44d-2b41ca41066e&amp;pf_rd_r=SVHB8M1RXHXG6XCK7WD2"/>
    <x v="2"/>
    <n v="1.2"/>
    <n v="1"/>
    <n v="1"/>
    <n v="0"/>
    <n v="1"/>
    <n v="0"/>
    <n v="693.33333333333337"/>
    <n v="693.33333333333337"/>
    <n v="5"/>
  </r>
  <r>
    <s v="The Black Lung Captain"/>
    <s v="Chris Wooding"/>
    <s v="Rupert Degas"/>
    <s v="Tales of the Ketty Jay, #2"/>
    <n v="1043"/>
    <m/>
    <d v="2021-07-11T00:00:00"/>
    <m/>
    <n v="5"/>
    <n v="5"/>
    <n v="5"/>
    <s v="https://www.audible.co.uk/pd/The-Black-Lung-Captain-Audiobook/1473229693?ref=a_library_t_c5_libItem_&amp;pf_rd_p=d5008f37-07b0-4d76-b44d-2b41ca41066e&amp;pf_rd_r=SVHB8M1RXHXG6XCK7WD2"/>
    <x v="2"/>
    <n v="1.2"/>
    <n v="1"/>
    <n v="1"/>
    <n v="0"/>
    <n v="1"/>
    <n v="0"/>
    <n v="869.16666666666674"/>
    <n v="869.16666666666674"/>
    <n v="5"/>
  </r>
  <r>
    <s v="Retribution Falls"/>
    <s v="Chris Wooding"/>
    <s v="Rupert Degas"/>
    <s v="Tales of the Ketty Jay, #1"/>
    <n v="835"/>
    <m/>
    <d v="2014-11-12T00:00:00"/>
    <b v="1"/>
    <n v="5"/>
    <n v="5"/>
    <n v="5"/>
    <s v="https://www.audible.co.uk/pd/Retribution-Falls-Audiobook/B00BFEYYIO?ref=a_library_t_c5_libItem_&amp;pf_rd_p=da5752e8-6ae2-4c79-a3e2-1ab92e079358&amp;pf_rd_r=C6ZTXGECZHW0YHC2GBQG"/>
    <x v="2"/>
    <n v="1.3"/>
    <n v="1"/>
    <n v="1"/>
    <n v="0"/>
    <n v="1"/>
    <n v="0"/>
    <n v="642.30769230769226"/>
    <n v="642.30769230769226"/>
    <n v="5"/>
  </r>
  <r>
    <s v="Influence, New and Expanded"/>
    <s v="Robert B. Cialdini"/>
    <s v="Robert B. Cialdini"/>
    <m/>
    <n v="1243"/>
    <m/>
    <d v="2021-06-22T00:00:00"/>
    <m/>
    <n v="3"/>
    <n v="3"/>
    <n v="4"/>
    <s v="https://www.audible.co.uk/pd/Influence-New-and-Expanded-Audiobook/0063097796?ref=a_library_t_c5_libItem_&amp;pf_rd_p=d5008f37-07b0-4d76-b44d-2b41ca41066e&amp;pf_rd_r=SVHB8M1RXHXG6XCK7WD2"/>
    <x v="2"/>
    <n v="1"/>
    <n v="1"/>
    <n v="1"/>
    <n v="0"/>
    <n v="1"/>
    <n v="0"/>
    <n v="1243"/>
    <n v="745.8"/>
    <n v="3"/>
  </r>
  <r>
    <s v="Lost Gods"/>
    <s v="Brom"/>
    <s v="R.C. Bray"/>
    <m/>
    <n v="890"/>
    <m/>
    <d v="2021-05-30T00:00:00"/>
    <b v="1"/>
    <n v="5"/>
    <n v="5"/>
    <n v="5"/>
    <s v="https://www.audible.co.uk/pd/Lost-Gods-Audiobook/B01KYGIZH4?ref=a_library_t_c5_libItem_&amp;pf_rd_p=d5008f37-07b0-4d76-b44d-2b41ca41066e&amp;pf_rd_r=SVHB8M1RXHXG6XCK7WD2"/>
    <x v="2"/>
    <n v="1.25"/>
    <n v="1"/>
    <n v="1"/>
    <n v="0"/>
    <n v="1"/>
    <n v="0"/>
    <n v="712"/>
    <n v="712"/>
    <n v="5"/>
  </r>
  <r>
    <s v="The Sandman"/>
    <s v="Neil Gaiman"/>
    <m/>
    <m/>
    <n v="662"/>
    <n v="300"/>
    <d v="2021-05-29T00:00:00"/>
    <m/>
    <m/>
    <m/>
    <m/>
    <s v="https://www.audible.co.uk/pd/The-Sandman-Audiobook/B086WQCVVG?ref=a_account_p_c1_order_detail_pdp&amp;pf_rd_p=7d3387b2-9a34-4b88-a336-817525ed13c4&amp;pf_rd_r=WVTPGYSSDCA3N06HMQFC"/>
    <x v="2"/>
    <n v="1"/>
    <n v="1"/>
    <n v="0"/>
    <n v="1"/>
    <n v="0"/>
    <n v="0"/>
    <n v="362"/>
    <n v="0"/>
    <s v=""/>
  </r>
  <r>
    <s v="The Empty Men"/>
    <s v="Luke Smitherd"/>
    <s v="Matt Addis"/>
    <s v="The Stone Man, #2"/>
    <n v="756"/>
    <m/>
    <d v="2021-05-18T00:00:00"/>
    <m/>
    <n v="4"/>
    <n v="4"/>
    <n v="4"/>
    <s v="https://www.audible.co.uk/pd/The-Empty-Men-Audiobook/B08KVZYS11?ref=a_library_t_c5_libItem_&amp;pf_rd_p=d5008f37-07b0-4d76-b44d-2b41ca41066e&amp;pf_rd_r=SVHB8M1RXHXG6XCK7WD2"/>
    <x v="2"/>
    <n v="1"/>
    <n v="1"/>
    <n v="1"/>
    <n v="0"/>
    <n v="1"/>
    <n v="0"/>
    <n v="756"/>
    <n v="604.80000000000007"/>
    <n v="4"/>
  </r>
  <r>
    <s v="Night Without Stars"/>
    <s v="Peter F. Hamilton"/>
    <s v="John Lee"/>
    <s v="Chronicle of the Fallers, #2"/>
    <n v="1589"/>
    <m/>
    <d v="2021-04-11T00:00:00"/>
    <m/>
    <n v="5"/>
    <n v="5"/>
    <n v="5"/>
    <s v="https://www.audible.co.uk/pd/Night-Without-Stars-Audiobook/B01HFKJVE8?ref=a_library_t_c5_libItem_&amp;pf_rd_p=d5008f37-07b0-4d76-b44d-2b41ca41066e&amp;pf_rd_r=SVHB8M1RXHXG6XCK7WD2"/>
    <x v="2"/>
    <n v="1"/>
    <n v="1"/>
    <n v="1"/>
    <n v="0"/>
    <n v="1"/>
    <n v="0"/>
    <n v="1589"/>
    <n v="1589"/>
    <n v="5"/>
  </r>
  <r>
    <s v="How to Avoid a Climate Disaster"/>
    <s v="Bill Gates"/>
    <s v="Wil Wheaton, Bill Gates"/>
    <m/>
    <n v="431"/>
    <m/>
    <d v="2021-03-02T00:00:00"/>
    <m/>
    <n v="4"/>
    <n v="3"/>
    <n v="5"/>
    <s v="https://www.audible.co.uk/pd/How-to-Avoid-a-Climate-Disaster-Audiobook/024144876X?ref=a_library_t_c5_libItem_&amp;pf_rd_p=d5008f37-07b0-4d76-b44d-2b41ca41066e&amp;pf_rd_r=SVHB8M1RXHXG6XCK7WD2"/>
    <x v="2"/>
    <n v="1"/>
    <n v="1"/>
    <n v="1"/>
    <n v="0"/>
    <n v="1"/>
    <n v="0"/>
    <n v="431"/>
    <n v="344.8"/>
    <n v="4"/>
  </r>
  <r>
    <s v="The Boy on the Bridge"/>
    <s v="M. R. Carey"/>
    <s v="Finty Williams"/>
    <s v="The Girl with All the Gifts, #2"/>
    <n v="780"/>
    <m/>
    <d v="2021-02-08T00:00:00"/>
    <b v="1"/>
    <n v="5"/>
    <n v="5"/>
    <n v="5"/>
    <s v="https://www.audible.co.uk/pd/The-Boy-on-the-Bridge-Audiobook/B01KMV4NHC?ref=a_library_t_c5_libItem_&amp;pf_rd_p=d5008f37-07b0-4d76-b44d-2b41ca41066e&amp;pf_rd_r=SVHB8M1RXHXG6XCK7WD2"/>
    <x v="2"/>
    <n v="1"/>
    <n v="1"/>
    <n v="1"/>
    <n v="0"/>
    <n v="1"/>
    <n v="0"/>
    <n v="780"/>
    <n v="780"/>
    <n v="5"/>
  </r>
  <r>
    <s v="The Selfish Gene"/>
    <s v="Richard Dawkins"/>
    <s v="Richard Dawkins, Lalla Ward"/>
    <m/>
    <n v="972"/>
    <m/>
    <d v="2020-12-21T00:00:00"/>
    <b v="1"/>
    <n v="5"/>
    <n v="5"/>
    <n v="5"/>
    <s v="https://www.audible.co.uk/pd/The-Selfish-Gene-Audiobook/B004QDRJ1U?ref=a_library_t_c5_libItem_&amp;pf_rd_p=d5008f37-07b0-4d76-b44d-2b41ca41066e&amp;pf_rd_r=SVHB8M1RXHXG6XCK7WD2"/>
    <x v="2"/>
    <n v="1"/>
    <n v="1"/>
    <n v="1"/>
    <n v="0"/>
    <n v="1"/>
    <n v="0"/>
    <n v="972"/>
    <n v="972"/>
    <n v="5"/>
  </r>
  <r>
    <s v="My Man, Jeeves"/>
    <s v="P. G. Wodehouse"/>
    <s v="Jonathan Cecil"/>
    <s v="Jeeves, #1"/>
    <n v="291"/>
    <n v="0"/>
    <d v="2020-12-04T00:00:00"/>
    <m/>
    <n v="3"/>
    <n v="5"/>
    <n v="3"/>
    <s v="https://www.audible.co.uk/pd/My-Man-Jeeves-Audiobook/B004EVMNZG?ref=a_library_t_c5_libItem_&amp;pf_rd_p=da5752e8-6ae2-4c79-a3e2-1ab92e079358&amp;pf_rd_r=EPF8FDK86MWH3RKX5Z33"/>
    <x v="3"/>
    <n v="1"/>
    <n v="1"/>
    <n v="1"/>
    <n v="0"/>
    <n v="1"/>
    <n v="0"/>
    <n v="291"/>
    <n v="174.6"/>
    <n v="3"/>
  </r>
  <r>
    <s v="False Value"/>
    <s v="Ben Aaronovitch"/>
    <s v="Kobna Holdbrook-Smith"/>
    <s v="Rivers of London Series, #8"/>
    <n v="663"/>
    <m/>
    <d v="2020-11-20T00:00:00"/>
    <m/>
    <n v="4"/>
    <n v="5"/>
    <n v="4"/>
    <s v="https://www.audible.co.uk/pd/False-Value-Audiobook/1409184757?ref=a_library_t_c5_libItem_&amp;pf_rd_p=da5752e8-6ae2-4c79-a3e2-1ab92e079358&amp;pf_rd_r=EPF8FDK86MWH3RKX5Z33"/>
    <x v="3"/>
    <n v="1"/>
    <n v="1"/>
    <n v="1"/>
    <n v="0"/>
    <n v="1"/>
    <n v="0"/>
    <n v="663"/>
    <n v="530.4"/>
    <n v="4"/>
  </r>
  <r>
    <s v="Wolf Hall"/>
    <s v="Hilary Mantel"/>
    <s v="Simon Slater"/>
    <s v="The Wolf Hall Trilogy"/>
    <n v="1455"/>
    <n v="1113"/>
    <d v="2020-11-06T00:00:00"/>
    <m/>
    <n v="1"/>
    <m/>
    <m/>
    <s v="https://www.audible.co.uk/pd/Wolf-Hall-Audiobook/B004FTXVEY?qid=1605861573&amp;sr=1-1&amp;ref=a_search_c3_lProduct_1_1&amp;pf_rd_p=c6e316b8-14da-418d-8f91-b3cad83c5183&amp;pf_rd_r=ZYH867M6PQQ9D0R9XGMM"/>
    <x v="3"/>
    <n v="1"/>
    <n v="1"/>
    <n v="0"/>
    <n v="1"/>
    <n v="0"/>
    <n v="0"/>
    <n v="342"/>
    <n v="68.400000000000006"/>
    <s v=""/>
  </r>
  <r>
    <s v="How to Make the World Add Up"/>
    <s v="Tim Harford"/>
    <s v="Tim Harford"/>
    <m/>
    <n v="620"/>
    <m/>
    <d v="2020-10-26T00:00:00"/>
    <m/>
    <n v="4"/>
    <n v="4"/>
    <n v="4"/>
    <s v="https://www.audible.co.uk/pd/How-to-Make-the-World-Add-Up-Audiobook/1405543000?ref=a_library_t_c5_libItem_&amp;pf_rd_p=da5752e8-6ae2-4c79-a3e2-1ab92e079358&amp;pf_rd_r=EPF8FDK86MWH3RKX5Z33"/>
    <x v="3"/>
    <n v="1"/>
    <n v="1"/>
    <n v="1"/>
    <n v="0"/>
    <n v="1"/>
    <n v="0"/>
    <n v="620"/>
    <n v="496"/>
    <n v="4"/>
  </r>
  <r>
    <s v="Love Yourself Like Your Life Depends on It"/>
    <s v="Kamal Ravikant"/>
    <s v="Kamal Ravikant"/>
    <m/>
    <n v="246"/>
    <n v="156"/>
    <d v="2020-08-04T00:00:00"/>
    <m/>
    <n v="0"/>
    <m/>
    <m/>
    <s v="https://www.audible.co.uk/pd/Love-Yourself-Like-Your-Life-Depends-on-It-Audiobook/0008374694?qid=1605861645&amp;sr=1-1&amp;ref=a_search_c3_lProduct_1_1&amp;pf_rd_p=c6e316b8-14da-418d-8f91-b3cad83c5183&amp;pf_rd_r=8HKK6MBJ4F50F3R16AR7"/>
    <x v="3"/>
    <n v="1"/>
    <n v="1"/>
    <n v="0"/>
    <n v="1"/>
    <n v="0"/>
    <n v="0"/>
    <n v="90"/>
    <n v="0"/>
    <s v=""/>
  </r>
  <r>
    <s v="Only Human"/>
    <s v="Sylvain Neuvel"/>
    <s v="Sylvain Neuvel, William Hope, Charlie Anson, Laurence Bouvard, Adna Sablylich, Laura Kirman"/>
    <s v="Themis Files, #3"/>
    <n v="521"/>
    <m/>
    <d v="2020-07-24T00:00:00"/>
    <m/>
    <n v="4"/>
    <n v="5"/>
    <n v="4"/>
    <s v="https://www.audible.co.uk/pd/Only-Human-Audiobook/B076DM9S8H?ref=a_library_t_c5_libItem_&amp;pf_rd_p=da5752e8-6ae2-4c79-a3e2-1ab92e079358&amp;pf_rd_r=EPF8FDK86MWH3RKX5Z33"/>
    <x v="3"/>
    <n v="1"/>
    <n v="1"/>
    <n v="1"/>
    <n v="0"/>
    <n v="1"/>
    <n v="0"/>
    <n v="521"/>
    <n v="416.8"/>
    <n v="4"/>
  </r>
  <r>
    <s v="Children of Dune"/>
    <s v="Frank Herbert"/>
    <s v="Scott Brick, Simon Vance"/>
    <s v="Dune Saga, #14, Dune, #3"/>
    <n v="1011"/>
    <m/>
    <d v="2020-06-17T00:00:00"/>
    <m/>
    <n v="3"/>
    <n v="4"/>
    <n v="3"/>
    <s v="https://www.audible.co.uk/pd/Children-of-Dune-Audiobook/B004FTEVNE?ref=a_library_t_c5_libItem_&amp;pf_rd_p=da5752e8-6ae2-4c79-a3e2-1ab92e079358&amp;pf_rd_r=EPF8FDK86MWH3RKX5Z33"/>
    <x v="3"/>
    <n v="1"/>
    <n v="1"/>
    <n v="1"/>
    <n v="0"/>
    <n v="1"/>
    <n v="0"/>
    <n v="1011"/>
    <n v="606.6"/>
    <n v="3"/>
  </r>
  <r>
    <s v="Waking Gods"/>
    <s v="Sylvain Neuvel"/>
    <s v="Andy Secombe, Adna Sablyich, Laurel Lefkow, William Hope, Charlie Anson, Christopher Ragland"/>
    <s v="Themis Files, #2"/>
    <n v="548"/>
    <m/>
    <d v="2020-06-08T00:00:00"/>
    <m/>
    <n v="4"/>
    <n v="5"/>
    <n v="4"/>
    <s v="https://www.audible.co.uk/pd/Waking-Gods-Audiobook/B06XK999C3?ref=a_library_t_c5_libItem_&amp;pf_rd_p=da5752e8-6ae2-4c79-a3e2-1ab92e079358&amp;pf_rd_r=EPF8FDK86MWH3RKX5Z33"/>
    <x v="3"/>
    <n v="1"/>
    <n v="1"/>
    <n v="1"/>
    <n v="0"/>
    <n v="1"/>
    <n v="0"/>
    <n v="548"/>
    <n v="438.40000000000003"/>
    <n v="4"/>
  </r>
  <r>
    <s v="Murder on the Orient Express"/>
    <s v="Agatha Christie"/>
    <s v="Tom Conti, Jane Asher, Ruta Gedmintas, Paterson Joseph, Rula Lenska, Art Malik, Eddie Marsan, Sophie Okonedo, Walles Hamonde"/>
    <m/>
    <n v="347"/>
    <m/>
    <d v="2020-05-24T00:00:00"/>
    <m/>
    <n v="5"/>
    <n v="5"/>
    <n v="4"/>
    <s v="https://www.audible.co.uk/pd/Murder-on-the-Orient-Express-Audiobook/B07646FD2N?ref=a_library_t_c5_libItem_&amp;pf_rd_p=da5752e8-6ae2-4c79-a3e2-1ab92e079358&amp;pf_rd_r=EPF8FDK86MWH3RKX5Z33"/>
    <x v="3"/>
    <n v="1"/>
    <n v="1"/>
    <n v="1"/>
    <n v="0"/>
    <n v="1"/>
    <n v="0"/>
    <n v="347"/>
    <n v="347"/>
    <n v="5"/>
  </r>
  <r>
    <s v="Swan Song"/>
    <s v="Robert R. McCammon"/>
    <s v="Tom Stechschulte"/>
    <m/>
    <n v="2059"/>
    <m/>
    <d v="2020-05-24T00:00:00"/>
    <b v="1"/>
    <n v="5"/>
    <n v="5"/>
    <n v="5"/>
    <s v="https://www.audible.co.uk/pd/Swan-Song-Audiobook/B00656FX46?ref=a_library_t_c5_libItem_&amp;pf_rd_p=da5752e8-6ae2-4c79-a3e2-1ab92e079358&amp;pf_rd_r=EPF8FDK86MWH3RKX5Z33"/>
    <x v="3"/>
    <n v="1"/>
    <n v="1"/>
    <n v="1"/>
    <n v="0"/>
    <n v="1"/>
    <n v="0"/>
    <n v="2059"/>
    <n v="2059"/>
    <n v="5"/>
  </r>
  <r>
    <s v="Sleeping Giants"/>
    <s v="Sylvain Neuvel"/>
    <s v="Andy Secombe, Christopher Ragland, Charlie Anson, Laurel Lefkow, Eric Meyers, Liza Ross"/>
    <s v="Themis Files, #1"/>
    <n v="507"/>
    <m/>
    <d v="2020-05-14T00:00:00"/>
    <m/>
    <n v="5"/>
    <n v="5"/>
    <n v="4"/>
    <s v="https://www.audible.co.uk/pd/Sleeping-Giants-Audiobook/B01E4KI2WE?ref=a_library_t_c5_libItem_&amp;pf_rd_p=da5752e8-6ae2-4c79-a3e2-1ab92e079358&amp;pf_rd_r=EPF8FDK86MWH3RKX5Z33"/>
    <x v="3"/>
    <n v="1"/>
    <n v="1"/>
    <n v="1"/>
    <n v="0"/>
    <n v="1"/>
    <n v="0"/>
    <n v="507"/>
    <n v="507"/>
    <n v="5"/>
  </r>
  <r>
    <s v="Stoicism"/>
    <s v="Travis Holiday, Kevin Hollins"/>
    <s v="Rory Young"/>
    <m/>
    <n v="232"/>
    <m/>
    <d v="2020-04-01T00:00:00"/>
    <m/>
    <n v="1"/>
    <n v="1"/>
    <n v="1"/>
    <s v="https://www.audible.co.uk/pd/Stoicism-The-Complete-Beginners-Guide-to-Empower-Your-Mindset-and-Wisdom-for-Leadership-and-Self-Discipline-Using-a-Daily-Stoic-Routine-to-Gain-Resilience-Confidence-and-Calmness-in-Modern-Life-Audiobook/B07YL1DRX5?ref=a_library_t_c5_libItem_&amp;pf_rd_p=da5752e8-6ae2-4c79-a3e2-1ab92e079358&amp;pf_rd_r=NZ6BZ30PFCZG58MT86H2"/>
    <x v="3"/>
    <n v="1"/>
    <n v="1"/>
    <n v="1"/>
    <n v="0"/>
    <n v="1"/>
    <n v="0"/>
    <n v="232"/>
    <n v="46.400000000000006"/>
    <n v="1"/>
  </r>
  <r>
    <n v="14"/>
    <s v="Peter Clines"/>
    <s v="Ray Porter"/>
    <s v="Threshold Universe"/>
    <n v="754"/>
    <m/>
    <d v="2020-03-23T00:00:00"/>
    <m/>
    <n v="5"/>
    <n v="5"/>
    <n v="5"/>
    <s v="https://www.audible.co.uk/pd/14-Audiobook/B0089Y8452?ref=a_library_t_c5_libItem_&amp;pf_rd_p=da5752e8-6ae2-4c79-a3e2-1ab92e079358&amp;pf_rd_r=EPF8FDK86MWH3RKX5Z33"/>
    <x v="3"/>
    <n v="1"/>
    <n v="1"/>
    <n v="1"/>
    <n v="0"/>
    <n v="1"/>
    <n v="0"/>
    <n v="754"/>
    <n v="754"/>
    <n v="5"/>
  </r>
  <r>
    <s v="A Little History of Philosophy"/>
    <s v="Nigel Warburton"/>
    <s v="Kris Dyer"/>
    <m/>
    <n v="455"/>
    <m/>
    <d v="2020-03-23T00:00:00"/>
    <m/>
    <n v="3"/>
    <n v="4"/>
    <n v="3"/>
    <s v="https://www.audible.co.uk/pd/A-Little-History-of-Philosophy-Audiobook/B00R8HXGHW?ref=a_library_t_c5_libItem_&amp;pf_rd_p=da5752e8-6ae2-4c79-a3e2-1ab92e079358&amp;pf_rd_r=EPF8FDK86MWH3RKX5Z33"/>
    <x v="3"/>
    <n v="1"/>
    <n v="1"/>
    <n v="1"/>
    <n v="0"/>
    <n v="1"/>
    <n v="0"/>
    <n v="455"/>
    <n v="273"/>
    <n v="3"/>
  </r>
  <r>
    <s v="The October Man"/>
    <s v="Ben Aaronovitch"/>
    <s v="Sam Peter Jackson"/>
    <s v="Rivers of London Series, #7.5"/>
    <n v="259"/>
    <m/>
    <d v="2020-03-12T00:00:00"/>
    <m/>
    <n v="4"/>
    <n v="4"/>
    <n v="4"/>
    <s v="https://www.audible.co.uk/pd/The-October-Man-Audiobook/B07KXY7HG9?ref=a_library_t_c5_libItem_&amp;pf_rd_p=da5752e8-6ae2-4c79-a3e2-1ab92e079358&amp;pf_rd_r=EPF8FDK86MWH3RKX5Z33"/>
    <x v="3"/>
    <n v="1"/>
    <n v="1"/>
    <n v="1"/>
    <n v="0"/>
    <n v="1"/>
    <n v="0"/>
    <n v="259"/>
    <n v="207.20000000000002"/>
    <n v="4"/>
  </r>
  <r>
    <s v="The Bone Clocks"/>
    <s v="David Mitchell"/>
    <s v="Jessica Ball , Leon Williams , Colin Mace , Steven Crossley , Laurel Lefkow , Anna Bentinck"/>
    <m/>
    <n v="1614"/>
    <m/>
    <d v="2020-02-01T00:00:00"/>
    <b v="1"/>
    <n v="5"/>
    <n v="5"/>
    <n v="5"/>
    <s v="https://www.audible.co.uk/pd/The-Bone-Clocks-Audiobook/B00M87O7DE?ref=a_library_t_c5_libItem_&amp;pf_rd_p=da5752e8-6ae2-4c79-a3e2-1ab92e079358&amp;pf_rd_r=NZ6BZ30PFCZG58MT86H2"/>
    <x v="3"/>
    <n v="1"/>
    <n v="1"/>
    <n v="1"/>
    <n v="0"/>
    <n v="1"/>
    <n v="0"/>
    <n v="1614"/>
    <n v="1614"/>
    <n v="5"/>
  </r>
  <r>
    <s v="Thinking About It Only Makes It Worse"/>
    <s v="David Mitchell"/>
    <s v="David Mitchell"/>
    <m/>
    <n v="550"/>
    <m/>
    <d v="2020-01-30T00:00:00"/>
    <m/>
    <n v="3"/>
    <n v="4"/>
    <n v="2"/>
    <s v="https://www.audible.co.uk/pd/Thinking-About-It-Only-Makes-It-Worse-Audiobook/B07RZ9HT8Z?ref=a_library_t_c5_libItem_&amp;pf_rd_p=da5752e8-6ae2-4c79-a3e2-1ab92e079358&amp;pf_rd_r=EPF8FDK86MWH3RKX5Z33"/>
    <x v="3"/>
    <n v="1"/>
    <n v="1"/>
    <n v="1"/>
    <n v="0"/>
    <n v="1"/>
    <n v="0"/>
    <n v="550"/>
    <n v="330"/>
    <n v="3"/>
  </r>
  <r>
    <s v="The Secret Commonwealth"/>
    <s v="Philip Pullman"/>
    <s v="Michael Sheen"/>
    <s v="The Book of Dust, #2"/>
    <n v="1183"/>
    <n v="1180"/>
    <d v="2020-01-06T00:00:00"/>
    <m/>
    <m/>
    <m/>
    <m/>
    <s v="https://www.audible.co.uk/pd/The-Secret-Commonwealth-Audiobook/0241379334?ref=a_library_t_c5_libItem_&amp;pf_rd_p=da5752e8-6ae2-4c79-a3e2-1ab92e079358&amp;pf_rd_r=EPF8FDK86MWH3RKX5Z33"/>
    <x v="0"/>
    <n v="1"/>
    <n v="0"/>
    <n v="0"/>
    <n v="0"/>
    <n v="0"/>
    <n v="0"/>
    <s v=""/>
    <s v=""/>
    <s v=""/>
  </r>
  <r>
    <s v="The Seven Deaths of Evelyn Hardcastle"/>
    <s v="Stuart Turton"/>
    <s v="Jot Davies"/>
    <m/>
    <n v="1001"/>
    <m/>
    <d v="2019-11-28T00:00:00"/>
    <b v="1"/>
    <n v="5"/>
    <n v="5"/>
    <n v="5"/>
    <s v="https://www.audible.co.uk/pd/The-Seven-Deaths-of-Evelyn-Hardcastle-Audiobook/B0773Z3FH6?ref=a_library_t_c5_libItem_&amp;pf_rd_p=da5752e8-6ae2-4c79-a3e2-1ab92e079358&amp;pf_rd_r=EPF8FDK86MWH3RKX5Z33"/>
    <x v="4"/>
    <n v="1"/>
    <n v="1"/>
    <n v="1"/>
    <n v="0"/>
    <n v="1"/>
    <n v="0"/>
    <n v="1001"/>
    <n v="1001"/>
    <n v="5"/>
  </r>
  <r>
    <s v="Children of Ruin"/>
    <s v="Adrian Tchaikovsky"/>
    <s v="Mel Hudson"/>
    <s v="The Children of Time Novels, #2"/>
    <n v="925"/>
    <m/>
    <d v="2019-10-25T00:00:00"/>
    <m/>
    <n v="4"/>
    <n v="4"/>
    <n v="4"/>
    <s v="https://www.audible.co.uk/pd/Children-of-Ruin-Audiobook/1509865845?ref=a_library_t_c5_libItem_&amp;pf_rd_p=da5752e8-6ae2-4c79-a3e2-1ab92e079358&amp;pf_rd_r=EPF8FDK86MWH3RKX5Z33"/>
    <x v="4"/>
    <n v="1"/>
    <n v="1"/>
    <n v="1"/>
    <n v="0"/>
    <n v="1"/>
    <n v="0"/>
    <n v="925"/>
    <n v="740"/>
    <n v="4"/>
  </r>
  <r>
    <s v="The Planets"/>
    <s v="Professor Brian Cox, Andrew Cohen"/>
    <s v="Samuel West"/>
    <m/>
    <n v="463"/>
    <m/>
    <d v="2019-09-06T00:00:00"/>
    <m/>
    <n v="4"/>
    <n v="2"/>
    <n v="4"/>
    <s v="https://www.audible.co.uk/pd/Planets-Audiobook/0008294313?ref=a_library_t_c5_libItem_&amp;pf_rd_p=da5752e8-6ae2-4c79-a3e2-1ab92e079358&amp;pf_rd_r=EPF8FDK86MWH3RKX5Z33"/>
    <x v="4"/>
    <n v="1"/>
    <n v="1"/>
    <n v="1"/>
    <n v="0"/>
    <n v="1"/>
    <n v="0"/>
    <n v="463"/>
    <n v="370.40000000000003"/>
    <n v="4"/>
  </r>
  <r>
    <s v="Company of Liars"/>
    <s v="Karen Maitland"/>
    <s v="David Thorpe"/>
    <m/>
    <n v="1126"/>
    <m/>
    <d v="2019-08-06T00:00:00"/>
    <m/>
    <n v="5"/>
    <n v="5"/>
    <n v="5"/>
    <s v="https://www.audible.co.uk/pd/Company-of-Liars-Audiobook/B004FTXA5Y?ref=a_library_t_c5_libItem_&amp;pf_rd_p=da5752e8-6ae2-4c79-a3e2-1ab92e079358&amp;pf_rd_r=EPF8FDK86MWH3RKX5Z33"/>
    <x v="4"/>
    <n v="1"/>
    <n v="1"/>
    <n v="1"/>
    <n v="0"/>
    <n v="1"/>
    <n v="0"/>
    <n v="1126"/>
    <n v="1126"/>
    <n v="5"/>
  </r>
  <r>
    <s v="The Dumb Things Smart People Do with Their Money"/>
    <s v="Jill Schlesinger"/>
    <s v="Jill Schlesinger"/>
    <m/>
    <n v="556"/>
    <m/>
    <d v="2019-08-02T00:00:00"/>
    <m/>
    <n v="4"/>
    <n v="4"/>
    <n v="5"/>
    <s v="https://www.audible.co.uk/pd/The-Dumb-Things-Smart-People-Do-with-Their-Money-Audiobook/1984845896?ref=a_library_t_c5_libItem_&amp;pf_rd_p=da5752e8-6ae2-4c79-a3e2-1ab92e079358&amp;pf_rd_r=EPF8FDK86MWH3RKX5Z33"/>
    <x v="4"/>
    <n v="1"/>
    <n v="1"/>
    <n v="1"/>
    <n v="0"/>
    <n v="1"/>
    <n v="0"/>
    <n v="556"/>
    <n v="444.8"/>
    <n v="4"/>
  </r>
  <r>
    <s v="Children of Time"/>
    <s v="Adrian Tchaikovsky"/>
    <s v="Mel Hudson"/>
    <s v="The Children of Time Novels, #1"/>
    <n v="991"/>
    <m/>
    <d v="2019-07-14T00:00:00"/>
    <b v="1"/>
    <n v="5"/>
    <n v="5"/>
    <n v="5"/>
    <s v="https://www.audible.co.uk/pd/Children-of-Time-Audiobook/B071Y9TRSB?ref=a_library_t_c5_libItem_&amp;pf_rd_p=da5752e8-6ae2-4c79-a3e2-1ab92e079358&amp;pf_rd_r=EPF8FDK86MWH3RKX5Z33"/>
    <x v="4"/>
    <n v="1"/>
    <n v="1"/>
    <n v="1"/>
    <n v="0"/>
    <n v="1"/>
    <n v="0"/>
    <n v="991"/>
    <n v="991"/>
    <n v="5"/>
  </r>
  <r>
    <s v="The Furthest Station"/>
    <s v="Ben Aaronovitch"/>
    <s v="Kobna Holdbrook-Smith"/>
    <s v="Rivers of London Series, #5.5"/>
    <n v="191"/>
    <m/>
    <d v="2019-07-14T00:00:00"/>
    <m/>
    <n v="4"/>
    <n v="5"/>
    <n v="4"/>
    <s v="https://www.audible.co.uk/pd/The-Furthest-Station-Audiobook/B06XQ32F9Q?ref=a_library_t_c5_libItem_&amp;pf_rd_p=da5752e8-6ae2-4c79-a3e2-1ab92e079358&amp;pf_rd_r=EPF8FDK86MWH3RKX5Z33"/>
    <x v="4"/>
    <n v="1"/>
    <n v="1"/>
    <n v="1"/>
    <n v="0"/>
    <n v="1"/>
    <n v="0"/>
    <n v="191"/>
    <n v="152.80000000000001"/>
    <n v="4"/>
  </r>
  <r>
    <s v="Amok"/>
    <s v="Sebastian Fitzek"/>
    <s v="Natascha McElhone, Adrian Lester, Rafe Spall, Peter Firth, Brendan Coyle, Hugh Skinner"/>
    <m/>
    <n v="487"/>
    <m/>
    <d v="2019-07-13T00:00:00"/>
    <m/>
    <n v="3"/>
    <n v="5"/>
    <n v="3"/>
    <s v="https://www.audible.co.uk/pd/Amok-Audiobook/B00W7942QU?ref=a_library_t_c5_libItem_&amp;pf_rd_p=da5752e8-6ae2-4c79-a3e2-1ab92e079358&amp;pf_rd_r=EPF8FDK86MWH3RKX5Z33"/>
    <x v="4"/>
    <n v="1"/>
    <n v="1"/>
    <n v="1"/>
    <n v="0"/>
    <n v="1"/>
    <n v="0"/>
    <n v="487"/>
    <n v="292.2"/>
    <n v="3"/>
  </r>
  <r>
    <s v="Consider Phlebas"/>
    <s v="Iain M. Banks"/>
    <s v="Peter Kenny"/>
    <s v="Culture, #1"/>
    <n v="985"/>
    <m/>
    <d v="2019-05-25T00:00:00"/>
    <m/>
    <n v="3"/>
    <n v="3"/>
    <n v="3"/>
    <s v="https://www.audible.co.uk/pd/Consider-Phlebas-Audiobook/B004EQUC4U?ref=a_library_t_c5_libItem_&amp;pf_rd_p=da5752e8-6ae2-4c79-a3e2-1ab92e079358&amp;pf_rd_r=EPF8FDK86MWH3RKX5Z33"/>
    <x v="4"/>
    <n v="1"/>
    <n v="1"/>
    <n v="1"/>
    <n v="0"/>
    <n v="1"/>
    <n v="0"/>
    <n v="985"/>
    <n v="591"/>
    <n v="3"/>
  </r>
  <r>
    <s v="The Player of Games"/>
    <s v="Iain M. Banks"/>
    <s v="Peter Kenny"/>
    <s v="Culture, #2"/>
    <n v="686"/>
    <m/>
    <d v="2019-05-25T00:00:00"/>
    <m/>
    <n v="4"/>
    <n v="4"/>
    <n v="4"/>
    <s v="https://www.audible.co.uk/pd/The-Player-of-Games-Audiobook/B004EF2FXM?ref=a_library_t_c5_libItem_&amp;pf_rd_p=da5752e8-6ae2-4c79-a3e2-1ab92e079358&amp;pf_rd_r=EPF8FDK86MWH3RKX5Z33"/>
    <x v="3"/>
    <n v="1"/>
    <n v="1"/>
    <n v="1"/>
    <n v="0"/>
    <n v="1"/>
    <n v="0"/>
    <n v="686"/>
    <n v="548.80000000000007"/>
    <n v="4"/>
  </r>
  <r>
    <s v="84K"/>
    <s v="Claire North"/>
    <s v="Peter Kenny"/>
    <m/>
    <n v="804"/>
    <m/>
    <d v="2019-05-22T00:00:00"/>
    <m/>
    <n v="4"/>
    <n v="5"/>
    <n v="5"/>
    <s v="https://www.audible.co.uk/pd/84K-Audiobook/B07BLJBQLK?ref=a_library_t_c5_libItem_&amp;pf_rd_p=da5752e8-6ae2-4c79-a3e2-1ab92e079358&amp;pf_rd_r=EPF8FDK86MWH3RKX5Z33"/>
    <x v="4"/>
    <n v="1"/>
    <n v="1"/>
    <n v="1"/>
    <n v="0"/>
    <n v="1"/>
    <n v="0"/>
    <n v="804"/>
    <n v="643.20000000000005"/>
    <n v="4"/>
  </r>
  <r>
    <s v="Artemis"/>
    <s v="Andy Weir"/>
    <s v="Rosario Dawson"/>
    <m/>
    <n v="537"/>
    <m/>
    <d v="2019-05-16T00:00:00"/>
    <m/>
    <n v="4"/>
    <n v="5"/>
    <n v="5"/>
    <s v="https://www.audible.co.uk/pd/Artemis-Audiobook/B0721NKM4B?ref=a_library_t_c5_libItem_&amp;pf_rd_p=da5752e8-6ae2-4c79-a3e2-1ab92e079358&amp;pf_rd_r=EPF8FDK86MWH3RKX5Z33"/>
    <x v="4"/>
    <n v="1"/>
    <n v="1"/>
    <n v="1"/>
    <n v="0"/>
    <n v="1"/>
    <n v="0"/>
    <n v="537"/>
    <n v="429.6"/>
    <n v="4"/>
  </r>
  <r>
    <s v="Factfulness"/>
    <s v="Hans Rosling, Ola Rosling, Anna Rosling Rönnlund"/>
    <s v="Simon Slater"/>
    <m/>
    <n v="479"/>
    <m/>
    <d v="2019-04-18T00:00:00"/>
    <m/>
    <n v="4"/>
    <n v="3"/>
    <n v="4"/>
    <s v="https://www.audible.co.uk/pd/Factfulness-Audiobook/B0787HMR48?ref=a_library_t_c5_libItem_&amp;pf_rd_p=da5752e8-6ae2-4c79-a3e2-1ab92e079358&amp;pf_rd_r=EPF8FDK86MWH3RKX5Z33"/>
    <x v="4"/>
    <n v="1"/>
    <n v="1"/>
    <n v="1"/>
    <n v="0"/>
    <n v="1"/>
    <n v="0"/>
    <n v="479"/>
    <n v="383.20000000000005"/>
    <n v="4"/>
  </r>
  <r>
    <s v="Kill Someone"/>
    <s v="Luke Smitherd"/>
    <s v="Matt Addis"/>
    <m/>
    <n v="533"/>
    <m/>
    <d v="2019-02-10T00:00:00"/>
    <m/>
    <n v="5"/>
    <n v="5"/>
    <n v="5"/>
    <s v="https://www.audible.co.uk/pd/Kill-Someone-Audiobook/B01MDRCCMV?ref=a_library_t_c5_libItem_&amp;pf_rd_p=da5752e8-6ae2-4c79-a3e2-1ab92e079358&amp;pf_rd_r=EPF8FDK86MWH3RKX5Z33"/>
    <x v="4"/>
    <n v="1"/>
    <n v="1"/>
    <n v="1"/>
    <n v="0"/>
    <n v="1"/>
    <n v="0"/>
    <n v="533"/>
    <n v="533"/>
    <n v="5"/>
  </r>
  <r>
    <s v="The Skeptics' Guide to the Universe"/>
    <s v="Steven Novella"/>
    <s v="Steven Novella"/>
    <m/>
    <n v="954"/>
    <m/>
    <d v="2019-02-06T00:00:00"/>
    <m/>
    <n v="5"/>
    <n v="5"/>
    <n v="5"/>
    <s v="https://www.audible.co.uk/pd/The-Skeptics-Guide-to-the-Universe-Audiobook/1473696437?ref=a_library_t_c5_libItem_&amp;pf_rd_p=da5752e8-6ae2-4c79-a3e2-1ab92e079358&amp;pf_rd_r=EPF8FDK86MWH3RKX5Z33"/>
    <x v="4"/>
    <n v="1"/>
    <n v="1"/>
    <n v="1"/>
    <n v="0"/>
    <n v="1"/>
    <n v="0"/>
    <n v="954"/>
    <n v="954"/>
    <n v="5"/>
  </r>
  <r>
    <s v="The Accidental Further Adventures of the Hundred-Year-Old Man"/>
    <s v="Jonas Jonasson, Rachel Willson-Broyles - translator"/>
    <s v="Peter Kenny"/>
    <m/>
    <n v="618"/>
    <m/>
    <d v="2019-02-01T00:00:00"/>
    <m/>
    <n v="4"/>
    <n v="5"/>
    <n v="4"/>
    <s v="https://www.audible.co.uk/pd/The-Accidental-Further-Adventures-of-the-Hundred-Year-Old-Man-Audiobook/B07BSR2YB8?ref=a_library_t_c5_libItem_&amp;pf_rd_p=da5752e8-6ae2-4c79-a3e2-1ab92e079358&amp;pf_rd_r=EPF8FDK86MWH3RKX5Z33"/>
    <x v="4"/>
    <n v="1"/>
    <n v="1"/>
    <n v="1"/>
    <n v="0"/>
    <n v="1"/>
    <n v="0"/>
    <n v="618"/>
    <n v="494.40000000000003"/>
    <n v="4"/>
  </r>
  <r>
    <s v="Lies Sleeping"/>
    <s v="Ben Aaronovitch"/>
    <s v="Kobna Holdbrook-Smith"/>
    <s v="Rivers of London Series, #7"/>
    <n v="625"/>
    <m/>
    <d v="2019-01-24T00:00:00"/>
    <m/>
    <n v="5"/>
    <n v="5"/>
    <n v="5"/>
    <s v="https://www.audible.co.uk/pd/Lies-Sleeping-Audiobook/B07B877YL3?ref=a_library_t_c5_libItem_&amp;pf_rd_p=da5752e8-6ae2-4c79-a3e2-1ab92e079358&amp;pf_rd_r=EPF8FDK86MWH3RKX5Z33"/>
    <x v="4"/>
    <n v="1"/>
    <n v="1"/>
    <n v="1"/>
    <n v="0"/>
    <n v="1"/>
    <n v="0"/>
    <n v="625"/>
    <n v="625"/>
    <n v="5"/>
  </r>
  <r>
    <s v="The Christmas Hirelings"/>
    <s v="Mary Elizabeth Braddon"/>
    <s v="Jennifer Saunders"/>
    <m/>
    <n v="237"/>
    <m/>
    <d v="2018-12-17T00:00:00"/>
    <m/>
    <n v="3"/>
    <n v="3"/>
    <n v="3"/>
    <s v="https://www.audible.co.uk/pd/The-Christmas-Hirelings-Audiobook/B07L3XN7X2?ref=a_library_t_c5_libItem_&amp;pf_rd_p=da5752e8-6ae2-4c79-a3e2-1ab92e079358&amp;pf_rd_r=EPF8FDK86MWH3RKX5Z33"/>
    <x v="5"/>
    <n v="1"/>
    <n v="1"/>
    <n v="1"/>
    <n v="0"/>
    <n v="1"/>
    <n v="0"/>
    <n v="237"/>
    <n v="142.19999999999999"/>
    <n v="3"/>
  </r>
  <r>
    <s v="Consciousness and Its Implications"/>
    <s v="Daniel N. Robinson, The Great Courses"/>
    <s v="Daniel N. Robinson"/>
    <s v="The Great Courses: Understanding the Mind"/>
    <n v="367"/>
    <m/>
    <d v="2018-07-30T00:00:00"/>
    <m/>
    <n v="2"/>
    <n v="2"/>
    <n v="2"/>
    <s v="https://www.audible.co.uk/pd/Consciousness-and-Its-Implications-Audiobook/B00D97PWOU?ref=a_library_t_c5_libItem_&amp;pf_rd_p=da5752e8-6ae2-4c79-a3e2-1ab92e079358&amp;pf_rd_r=EPF8FDK86MWH3RKX5Z33"/>
    <x v="5"/>
    <n v="1"/>
    <n v="1"/>
    <n v="1"/>
    <n v="0"/>
    <n v="1"/>
    <n v="0"/>
    <n v="367"/>
    <n v="146.80000000000001"/>
    <n v="2"/>
  </r>
  <r>
    <s v="Earth's Changing Climate"/>
    <s v="Richard Wolfson, The Great Courses"/>
    <s v="Richard Wolfson"/>
    <s v="The Great Courses: Earth Sciences"/>
    <n v="369"/>
    <m/>
    <d v="2018-07-30T00:00:00"/>
    <m/>
    <n v="4"/>
    <n v="4"/>
    <n v="5"/>
    <s v="https://www.audible.co.uk/pd/Earths-Changing-Climate-Audiobook/B00D8J7AT4?ref=a_library_t_c5_libItem_&amp;pf_rd_p=da5752e8-6ae2-4c79-a3e2-1ab92e079358&amp;pf_rd_r=EPF8FDK86MWH3RKX5Z33"/>
    <x v="5"/>
    <n v="1"/>
    <n v="1"/>
    <n v="1"/>
    <n v="0"/>
    <n v="1"/>
    <n v="0"/>
    <n v="369"/>
    <n v="295.2"/>
    <n v="4"/>
  </r>
  <r>
    <s v="Money Management Skills"/>
    <s v="Michael Finke, The Great Courses"/>
    <s v="Michael Finke"/>
    <s v="The Great Courses: Business &amp; Economics"/>
    <n v="369"/>
    <m/>
    <d v="2018-07-30T00:00:00"/>
    <m/>
    <n v="3"/>
    <n v="3"/>
    <n v="3"/>
    <s v="https://www.audible.co.uk/pd/Money-Management-Skills-Audiobook/B00Q5ELWDY?ref=a_library_t_c5_libItem_&amp;pf_rd_p=da5752e8-6ae2-4c79-a3e2-1ab92e079358&amp;pf_rd_r=EPF8FDK86MWH3RKX5Z33"/>
    <x v="5"/>
    <n v="1"/>
    <n v="1"/>
    <n v="1"/>
    <n v="0"/>
    <n v="1"/>
    <n v="0"/>
    <n v="369"/>
    <n v="221.4"/>
    <n v="3"/>
  </r>
  <r>
    <s v="The Entrepreneur's Toolkit"/>
    <s v="Michael Goldsby, The Great Courses"/>
    <s v="Michael Goldsby"/>
    <s v="The Great Courses: Professional"/>
    <n v="759"/>
    <n v="609"/>
    <d v="2018-07-30T00:00:00"/>
    <m/>
    <n v="1"/>
    <m/>
    <m/>
    <s v="https://www.audible.co.uk/pd/The-Entrepreneurs-Toolkit-Audiobook/B00NEZQO4E?qid=1605861776&amp;sr=1-1&amp;ref=a_search_c3_lProduct_1_1&amp;pf_rd_p=c6e316b8-14da-418d-8f91-b3cad83c5183&amp;pf_rd_r=4ZAME576D98764XH5QK4"/>
    <x v="4"/>
    <n v="1"/>
    <n v="1"/>
    <n v="0"/>
    <n v="1"/>
    <n v="0"/>
    <n v="0"/>
    <n v="150"/>
    <n v="30"/>
    <s v=""/>
  </r>
  <r>
    <s v="A Rare Book of Cunning Device"/>
    <s v="Ben Aaronovitch"/>
    <s v="Kobna Holdbrook-Smith"/>
    <m/>
    <n v="29"/>
    <m/>
    <d v="2018-07-24T00:00:00"/>
    <m/>
    <n v="4"/>
    <n v="5"/>
    <n v="4"/>
    <s v="https://www.audible.co.uk/pd/A-Rare-Book-of-Cunning-Device-Audiobook/B071YLQLRS?ref=a_library_t_c5_libItem_&amp;pf_rd_p=da5752e8-6ae2-4c79-a3e2-1ab92e079358&amp;pf_rd_r=EPF8FDK86MWH3RKX5Z33"/>
    <x v="5"/>
    <n v="1"/>
    <n v="1"/>
    <n v="1"/>
    <n v="0"/>
    <n v="0"/>
    <n v="1"/>
    <n v="29"/>
    <n v="23.200000000000003"/>
    <s v=""/>
  </r>
  <r>
    <s v="Apocrypha Now"/>
    <s v="Mark Russell, Shannon Wheeler"/>
    <s v="James Urbaniak"/>
    <m/>
    <n v="328"/>
    <m/>
    <d v="2018-07-24T00:00:00"/>
    <m/>
    <n v="4"/>
    <n v="4"/>
    <n v="4"/>
    <s v="https://www.audible.co.uk/pd/Apocrypha-Now-Audiobook/B01EBBI7Z8?ref=a_library_t_c5_libItem_&amp;pf_rd_p=da5752e8-6ae2-4c79-a3e2-1ab92e079358&amp;pf_rd_r=EPF8FDK86MWH3RKX5Z33"/>
    <x v="5"/>
    <n v="1"/>
    <n v="1"/>
    <n v="1"/>
    <n v="0"/>
    <n v="1"/>
    <n v="0"/>
    <n v="328"/>
    <n v="262.40000000000003"/>
    <n v="4"/>
  </r>
  <r>
    <s v="Ben Aaronovitch"/>
    <s v="Robin Morgan"/>
    <s v="Ben Aaronovitch"/>
    <m/>
    <n v="23"/>
    <m/>
    <d v="2018-07-24T00:00:00"/>
    <m/>
    <n v="3"/>
    <n v="3"/>
    <n v="3"/>
    <s v="https://www.audible.co.uk/pd/Ben-Aaronovitch-Audiobook/B01MXS6U88?ref=a_library_t_c5_libItem_&amp;pf_rd_p=da5752e8-6ae2-4c79-a3e2-1ab92e079358&amp;pf_rd_r=EPF8FDK86MWH3RKX5Z33"/>
    <x v="5"/>
    <n v="1"/>
    <n v="1"/>
    <n v="1"/>
    <n v="0"/>
    <n v="0"/>
    <n v="1"/>
    <n v="23"/>
    <n v="13.799999999999999"/>
    <s v=""/>
  </r>
  <r>
    <s v="The Testament of Loki"/>
    <s v="Joanne M Harris"/>
    <s v="Allan Corduner"/>
    <s v="Loki, #2"/>
    <n v="542"/>
    <m/>
    <d v="2018-07-24T00:00:00"/>
    <m/>
    <n v="4"/>
    <n v="5"/>
    <n v="4"/>
    <s v="https://www.audible.co.uk/pd/The-Testament-of-Loki-Audiobook/B077V14YXL?ref=a_library_t_c5_libItem_&amp;pf_rd_p=da5752e8-6ae2-4c79-a3e2-1ab92e079358&amp;pf_rd_r=EPF8FDK86MWH3RKX5Z33"/>
    <x v="5"/>
    <n v="1"/>
    <n v="1"/>
    <n v="1"/>
    <n v="0"/>
    <n v="1"/>
    <n v="0"/>
    <n v="542"/>
    <n v="433.6"/>
    <n v="4"/>
  </r>
  <r>
    <s v="Last Week Tonight with John Oliver Presents a Day in the Life of Marlon Bundo"/>
    <s v="Marlon Bundo, Jill Twiss"/>
    <s v="Jim Parsons, Jesse Tyler Ferguson, Jeff Garlin, Ellie Kemper, John Lithgow, Jack McBrayer, RuPaul"/>
    <m/>
    <n v="7"/>
    <m/>
    <d v="2018-03-19T00:00:00"/>
    <m/>
    <n v="3"/>
    <n v="3"/>
    <n v="3"/>
    <s v="https://www.audible.co.uk/pd/Last-Week-Tonight-with-John-Oliver-Presents-a-Day-in-the-Life-of-Marlon-Bundo-Audiobook/B07BFJ7R3X?ref=a_library_t_c5_libItem_&amp;pf_rd_p=da5752e8-6ae2-4c79-a3e2-1ab92e079358&amp;pf_rd_r=EPF8FDK86MWH3RKX5Z33"/>
    <x v="5"/>
    <n v="1"/>
    <n v="1"/>
    <n v="1"/>
    <n v="0"/>
    <n v="0"/>
    <n v="1"/>
    <n v="7"/>
    <n v="4.2"/>
    <s v=""/>
  </r>
  <r>
    <s v="Babylon's Ashes"/>
    <s v="James S. A. Corey"/>
    <s v="Jefferson Mays"/>
    <s v="The Expanse, #6"/>
    <n v="1198"/>
    <m/>
    <d v="2018-02-19T00:00:00"/>
    <m/>
    <n v="5"/>
    <n v="5"/>
    <n v="5"/>
    <s v="https://www.audible.co.uk/pd/Babylons-Ashes-Audiobook/B01N0384O5?ref=a_library_t_c5_libItem_&amp;pf_rd_p=da5752e8-6ae2-4c79-a3e2-1ab92e079358&amp;pf_rd_r=EPF8FDK86MWH3RKX5Z33"/>
    <x v="4"/>
    <n v="1"/>
    <n v="1"/>
    <n v="1"/>
    <n v="0"/>
    <n v="1"/>
    <n v="0"/>
    <n v="1198"/>
    <n v="1198"/>
    <n v="5"/>
  </r>
  <r>
    <s v="How to Be Miserable"/>
    <s v="Randy J. Paterson PhD"/>
    <s v="Stephen Paul Aulridge Jr."/>
    <m/>
    <n v="300"/>
    <m/>
    <d v="2018-02-19T00:00:00"/>
    <m/>
    <n v="4"/>
    <n v="4"/>
    <n v="4"/>
    <s v="https://www.audible.co.uk/pd/How-to-Be-Miserable-Audiobook/B01HH0FEO2?ref=a_library_t_c5_libItem_&amp;pf_rd_p=da5752e8-6ae2-4c79-a3e2-1ab92e079358&amp;pf_rd_r=HRE2W327QW79HP4RXF5D"/>
    <x v="5"/>
    <n v="1"/>
    <n v="1"/>
    <n v="1"/>
    <n v="0"/>
    <n v="1"/>
    <n v="0"/>
    <n v="300"/>
    <n v="240"/>
    <n v="4"/>
  </r>
  <r>
    <s v="La Belle Sauvage"/>
    <s v="Philip Pullman"/>
    <s v="Michael Sheen"/>
    <s v="The Book of Dust, #1"/>
    <n v="794"/>
    <m/>
    <d v="2018-02-19T00:00:00"/>
    <b v="1"/>
    <n v="5"/>
    <n v="5"/>
    <n v="5"/>
    <s v="https://www.audible.co.uk/pd/La-Belle-Sauvage-Audiobook/B06WGRGSTK?ref=a_library_t_c5_libItem_&amp;pf_rd_p=da5752e8-6ae2-4c79-a3e2-1ab92e079358&amp;pf_rd_r=EPF8FDK86MWH3RKX5Z33"/>
    <x v="5"/>
    <n v="1"/>
    <n v="1"/>
    <n v="1"/>
    <n v="0"/>
    <n v="1"/>
    <n v="0"/>
    <n v="794"/>
    <n v="794"/>
    <n v="5"/>
  </r>
  <r>
    <s v="Lovecraft's Monsters"/>
    <s v="Neil Gaiman, Ellen Datlow (Editor)"/>
    <s v="Bernard Clark"/>
    <m/>
    <n v="912"/>
    <m/>
    <d v="2018-02-19T00:00:00"/>
    <m/>
    <n v="3"/>
    <n v="5"/>
    <n v="3"/>
    <s v="https://www.audible.co.uk/pd/Lovecrafts-Monsters-Audiobook/B00T6QZUWM?ref=a_library_t_c5_libItem_&amp;pf_rd_p=da5752e8-6ae2-4c79-a3e2-1ab92e079358&amp;pf_rd_r=HRE2W327QW79HP4RXF5D"/>
    <x v="5"/>
    <n v="1"/>
    <n v="1"/>
    <n v="1"/>
    <n v="0"/>
    <n v="1"/>
    <n v="0"/>
    <n v="912"/>
    <n v="547.19999999999993"/>
    <n v="3"/>
  </r>
  <r>
    <s v="Particle Physics for Non-Physicists: A Tour of the Microcosmos"/>
    <s v="Steven Pollock, The Great Courses"/>
    <s v="Steven Pollock"/>
    <s v="The Great Courses: Physics"/>
    <n v="743"/>
    <m/>
    <d v="2018-02-19T00:00:00"/>
    <m/>
    <n v="4"/>
    <n v="4"/>
    <n v="5"/>
    <s v="https://www.audible.co.uk/pd/Particle-Physics-for-Non-Physicists-A-Tour-of-the-Microcosmos-Audiobook/B00DEPZ4PE?ref=a_library_t_c5_libItem_&amp;pf_rd_p=da5752e8-6ae2-4c79-a3e2-1ab92e079358&amp;pf_rd_r=HRE2W327QW79HP4RXF5D"/>
    <x v="5"/>
    <n v="1"/>
    <n v="1"/>
    <n v="1"/>
    <n v="0"/>
    <n v="1"/>
    <n v="0"/>
    <n v="743"/>
    <n v="594.4"/>
    <n v="4"/>
  </r>
  <r>
    <s v="Persepolis Rising"/>
    <s v="James S. A. Corey"/>
    <s v="Jefferson Mays"/>
    <s v="The Expanse, #7"/>
    <n v="1234"/>
    <m/>
    <d v="2018-02-19T00:00:00"/>
    <b v="1"/>
    <n v="5"/>
    <n v="5"/>
    <n v="5"/>
    <s v="https://www.audible.co.uk/pd/Persepolis-Rising-Audiobook/B077XHT259?ref=a_library_t_c5_libItem_&amp;pf_rd_p=da5752e8-6ae2-4c79-a3e2-1ab92e079358&amp;pf_rd_r=EPF8FDK86MWH3RKX5Z33"/>
    <x v="1"/>
    <n v="1.1499999999999999"/>
    <n v="1"/>
    <n v="1"/>
    <n v="0"/>
    <n v="1"/>
    <n v="0"/>
    <n v="1073.0434782608697"/>
    <n v="1073.0434782608697"/>
    <n v="5"/>
  </r>
  <r>
    <s v="Tales of the Unusual"/>
    <s v="Luke Smitherd"/>
    <s v="Luke Smitherd"/>
    <m/>
    <n v="437"/>
    <m/>
    <d v="2018-02-19T00:00:00"/>
    <m/>
    <n v="4"/>
    <n v="4"/>
    <n v="5"/>
    <s v="https://www.audible.co.uk/pd/Tales-of-the-Unusual-Audiobook/B01MU9QMJQ?ref=a_library_t_c5_libItem_&amp;pf_rd_p=da5752e8-6ae2-4c79-a3e2-1ab92e079358&amp;pf_rd_r=EPF8FDK86MWH3RKX5Z33"/>
    <x v="5"/>
    <n v="1"/>
    <n v="1"/>
    <n v="1"/>
    <n v="0"/>
    <n v="1"/>
    <n v="0"/>
    <n v="437"/>
    <n v="349.6"/>
    <n v="4"/>
  </r>
  <r>
    <s v="The Child"/>
    <s v="Fiona Barton"/>
    <s v="Clare Corbett, Adjoa Andoh, Finty Williams, Fenella Woolgar, Steven Pacey"/>
    <m/>
    <n v="649"/>
    <m/>
    <d v="2018-02-19T00:00:00"/>
    <m/>
    <n v="4"/>
    <n v="5"/>
    <n v="4"/>
    <s v="https://www.audible.co.uk/pd/The-Child-Audiobook/B01NBSZYIH?ref=a_library_t_c5_libItem_&amp;pf_rd_p=da5752e8-6ae2-4c79-a3e2-1ab92e079358&amp;pf_rd_r=EPF8FDK86MWH3RKX5Z33"/>
    <x v="5"/>
    <n v="1"/>
    <n v="1"/>
    <n v="1"/>
    <n v="0"/>
    <n v="1"/>
    <n v="0"/>
    <n v="649"/>
    <n v="519.20000000000005"/>
    <n v="4"/>
  </r>
  <r>
    <s v="The Higgs Boson and Beyond"/>
    <s v="Sean Carroll, The Great Courses"/>
    <s v="Sean Carroll"/>
    <s v="The Great Courses: Physics"/>
    <n v="380"/>
    <m/>
    <d v="2018-02-19T00:00:00"/>
    <m/>
    <n v="4"/>
    <n v="4"/>
    <n v="4"/>
    <s v="https://www.audible.co.uk/pd/The-Higgs-Boson-and-Beyond-Audiobook/B00SJILIS8?ref=a_library_t_c5_libItem_&amp;pf_rd_p=da5752e8-6ae2-4c79-a3e2-1ab92e079358&amp;pf_rd_r=HRE2W327QW79HP4RXF5D"/>
    <x v="5"/>
    <n v="1"/>
    <n v="1"/>
    <n v="1"/>
    <n v="0"/>
    <n v="1"/>
    <n v="0"/>
    <n v="380"/>
    <n v="304"/>
    <n v="4"/>
  </r>
  <r>
    <s v="The Ocean at the End of the Lane"/>
    <s v="Neil Gaiman"/>
    <s v="Neil Gaiman"/>
    <m/>
    <n v="343"/>
    <m/>
    <d v="2018-02-19T00:00:00"/>
    <m/>
    <n v="2"/>
    <n v="2"/>
    <n v="2"/>
    <s v="https://www.audible.co.uk/pd/The-Ocean-at-the-End-of-the-Lane-Audiobook/B00CSXR76C?ref=a_library_t_c5_libItem_&amp;pf_rd_p=da5752e8-6ae2-4c79-a3e2-1ab92e079358&amp;pf_rd_r=HRE2W327QW79HP4RXF5D"/>
    <x v="5"/>
    <n v="1"/>
    <n v="1"/>
    <n v="1"/>
    <n v="0"/>
    <n v="1"/>
    <n v="0"/>
    <n v="343"/>
    <n v="137.20000000000002"/>
    <n v="2"/>
  </r>
  <r>
    <s v="The Vital Abyss"/>
    <s v="James S. A. Corey"/>
    <s v="Jefferson Mays"/>
    <s v="The Expanse, #5.5"/>
    <n v="146"/>
    <m/>
    <d v="2018-02-19T00:00:00"/>
    <m/>
    <n v="5"/>
    <n v="5"/>
    <n v="5"/>
    <s v="https://www.audible.co.uk/pd/The-Vital-Abyss-Audiobook/B06XTTVK8Q?ref=a_library_t_c5_libItem_&amp;pf_rd_p=da5752e8-6ae2-4c79-a3e2-1ab92e079358&amp;pf_rd_r=EPF8FDK86MWH3RKX5Z33"/>
    <x v="5"/>
    <n v="1"/>
    <n v="1"/>
    <n v="1"/>
    <n v="0"/>
    <n v="1"/>
    <n v="0"/>
    <n v="146"/>
    <n v="146"/>
    <n v="5"/>
  </r>
  <r>
    <s v="WEIRD. DARK."/>
    <s v="Luke Smitherd"/>
    <s v="Luke Smitherd"/>
    <m/>
    <n v="454"/>
    <m/>
    <d v="2018-02-19T00:00:00"/>
    <m/>
    <n v="4"/>
    <n v="4"/>
    <n v="4"/>
    <s v="https://www.audible.co.uk/pd/WEIRD-DARK-Audiobook/B0160B8QZ8?ref=a_library_t_c5_libItem_&amp;pf_rd_p=da5752e8-6ae2-4c79-a3e2-1ab92e079358&amp;pf_rd_r=HRE2W327QW79HP4RXF5D"/>
    <x v="5"/>
    <n v="1"/>
    <n v="1"/>
    <n v="1"/>
    <n v="0"/>
    <n v="1"/>
    <n v="0"/>
    <n v="454"/>
    <n v="363.20000000000005"/>
    <n v="4"/>
  </r>
  <r>
    <s v="Ghostly Tales"/>
    <s v="Charles Dickens, E. F. Benson, J. H. Riddell, Emelia B. Edwards, Joseph Lidster"/>
    <s v="Simon Callow, Sally Phillips, John Banks, Dan Starkey"/>
    <m/>
    <n v="149"/>
    <m/>
    <d v="2017-12-20T00:00:00"/>
    <m/>
    <n v="4"/>
    <n v="4"/>
    <n v="4"/>
    <s v="https://www.audible.co.uk/pd/Ghostly-Tales-An-Audible-Christmas-Gift-Audiobook/B0787MBP1P?ref=a_library_t_c5_libItem_&amp;pf_rd_p=da5752e8-6ae2-4c79-a3e2-1ab92e079358&amp;pf_rd_r=HRE2W327QW79HP4RXF5D"/>
    <x v="6"/>
    <n v="1"/>
    <n v="1"/>
    <n v="1"/>
    <n v="0"/>
    <n v="1"/>
    <n v="0"/>
    <n v="149"/>
    <n v="119.2"/>
    <n v="4"/>
  </r>
  <r>
    <s v="John Finnemore's Souvenir Programme: The Complete Series 1"/>
    <s v="John Finnemore"/>
    <s v="John Finnemore"/>
    <m/>
    <n v="111"/>
    <m/>
    <d v="2017-12-09T00:00:00"/>
    <m/>
    <n v="5"/>
    <n v="5"/>
    <n v="5"/>
    <s v="https://www.audible.co.uk/pd/John-Finnemores-Souvenir-Programme-The-Complete-Series-1-Audiobook/B00EOV1PSW?ref=a_library_t_c5_libItem_&amp;pf_rd_p=da5752e8-6ae2-4c79-a3e2-1ab92e079358&amp;pf_rd_r=HRE2W327QW79HP4RXF5D"/>
    <x v="5"/>
    <n v="1"/>
    <n v="1"/>
    <n v="1"/>
    <n v="0"/>
    <n v="1"/>
    <n v="0"/>
    <n v="111"/>
    <n v="111"/>
    <n v="5"/>
  </r>
  <r>
    <s v="Strange Dogs"/>
    <s v="James S. A. Corey"/>
    <s v="Jefferson Mays"/>
    <s v="The Expanse, #6.5"/>
    <n v="149"/>
    <n v="149"/>
    <d v="2017-12-09T00:00:00"/>
    <m/>
    <m/>
    <m/>
    <m/>
    <s v="https://www.audible.co.uk/pd/Strange-Dogs-Audiobook/B073XR2KYX?ref=a_library_t_c5_libItem_&amp;pf_rd_p=da5752e8-6ae2-4c79-a3e2-1ab92e079358&amp;pf_rd_r=HRE2W327QW79HP4RXF5D"/>
    <x v="0"/>
    <n v="1"/>
    <n v="0"/>
    <n v="0"/>
    <n v="0"/>
    <n v="0"/>
    <n v="0"/>
    <s v=""/>
    <s v=""/>
    <s v=""/>
  </r>
  <r>
    <s v="Ancillary Justice"/>
    <s v="Ann Leckie"/>
    <s v="Adjoa Andoh"/>
    <s v="The Imperial Radch, #1"/>
    <n v="760"/>
    <m/>
    <d v="2017-11-25T00:00:00"/>
    <m/>
    <n v="5"/>
    <n v="5"/>
    <n v="5"/>
    <s v="https://www.audible.co.uk/pd/Ancillary-Justice-Audiobook/B00LPNR9QE?ref=a_library_t_c5_libItem_&amp;pf_rd_p=da5752e8-6ae2-4c79-a3e2-1ab92e079358&amp;pf_rd_r=HRE2W327QW79HP4RXF5D"/>
    <x v="5"/>
    <n v="1"/>
    <n v="1"/>
    <n v="1"/>
    <n v="0"/>
    <n v="1"/>
    <n v="0"/>
    <n v="760"/>
    <n v="760"/>
    <n v="5"/>
  </r>
  <r>
    <s v="Ancillary Mercy"/>
    <s v="Ann Leckie"/>
    <s v="Adjoa Andoh"/>
    <s v="The Imperial Radch, #3"/>
    <n v="653"/>
    <m/>
    <d v="2017-11-25T00:00:00"/>
    <m/>
    <n v="4"/>
    <n v="4"/>
    <n v="3"/>
    <s v="https://www.audible.co.uk/pd/Ancillary-Mercy-Audiobook/B014TE8M3E?ref=a_library_t_c5_libItem_&amp;pf_rd_p=da5752e8-6ae2-4c79-a3e2-1ab92e079358&amp;pf_rd_r=HRE2W327QW79HP4RXF5D"/>
    <x v="5"/>
    <n v="1"/>
    <n v="1"/>
    <n v="1"/>
    <n v="0"/>
    <n v="1"/>
    <n v="0"/>
    <n v="653"/>
    <n v="522.4"/>
    <n v="4"/>
  </r>
  <r>
    <s v="Ancillary Sword"/>
    <s v="Ann Leckie"/>
    <s v="Adjoa Andoh"/>
    <s v="The Imperial Radch, #2"/>
    <n v="703"/>
    <m/>
    <d v="2017-11-25T00:00:00"/>
    <m/>
    <n v="4"/>
    <n v="5"/>
    <n v="4"/>
    <s v="https://www.audible.co.uk/pd/Ancillary-Sword-Audiobook/B00MH4EBC0?ref=a_library_t_c5_libItem_&amp;pf_rd_p=da5752e8-6ae2-4c79-a3e2-1ab92e079358&amp;pf_rd_r=HRE2W327QW79HP4RXF5D"/>
    <x v="5"/>
    <n v="1"/>
    <n v="1"/>
    <n v="1"/>
    <n v="0"/>
    <n v="1"/>
    <n v="0"/>
    <n v="703"/>
    <n v="562.4"/>
    <n v="4"/>
  </r>
  <r>
    <s v="Misbehaving"/>
    <s v="Richard Thaler"/>
    <s v="L. J. Ganser"/>
    <m/>
    <n v="815"/>
    <m/>
    <d v="2017-11-25T00:00:00"/>
    <m/>
    <n v="3"/>
    <n v="3"/>
    <n v="3"/>
    <s v="https://www.audible.co.uk/pd/Misbehaving-Audiobook/B00VQTLR60?ref=a_library_t_c5_libItem_&amp;pf_rd_p=da5752e8-6ae2-4c79-a3e2-1ab92e079358&amp;pf_rd_r=HRE2W327QW79HP4RXF5D"/>
    <x v="5"/>
    <n v="1"/>
    <n v="1"/>
    <n v="1"/>
    <n v="0"/>
    <n v="1"/>
    <n v="0"/>
    <n v="815"/>
    <n v="489"/>
    <n v="3"/>
  </r>
  <r>
    <s v="All These Worlds"/>
    <s v="Dennis E. Taylor"/>
    <s v="Ray Porter"/>
    <s v="Bobiverse, #3"/>
    <n v="475"/>
    <m/>
    <d v="2017-11-17T00:00:00"/>
    <m/>
    <n v="3"/>
    <n v="4"/>
    <n v="4"/>
    <s v="https://www.audible.co.uk/pd/All-These-Worlds-Audiobook/B0734196MB?ref=a_library_t_c5_libItem_&amp;pf_rd_p=da5752e8-6ae2-4c79-a3e2-1ab92e079358&amp;pf_rd_r=HRE2W327QW79HP4RXF5D"/>
    <x v="6"/>
    <n v="1"/>
    <n v="1"/>
    <n v="1"/>
    <n v="0"/>
    <n v="1"/>
    <n v="0"/>
    <n v="475"/>
    <n v="285"/>
    <n v="3"/>
  </r>
  <r>
    <s v="For We Are Many"/>
    <s v="Dennis E. Taylor"/>
    <s v="Ray Porter"/>
    <s v="Bobiverse, #2"/>
    <n v="538"/>
    <m/>
    <d v="2017-11-08T00:00:00"/>
    <m/>
    <n v="4"/>
    <n v="5"/>
    <n v="4"/>
    <s v="https://www.audible.co.uk/pd/For-We-Are-Many-Audiobook/B01MSE8UU6?ref=a_library_t_c5_libItem_&amp;pf_rd_p=da5752e8-6ae2-4c79-a3e2-1ab92e079358&amp;pf_rd_r=HRE2W327QW79HP4RXF5D"/>
    <x v="6"/>
    <n v="1"/>
    <n v="1"/>
    <n v="1"/>
    <n v="0"/>
    <n v="1"/>
    <n v="0"/>
    <n v="538"/>
    <n v="430.40000000000003"/>
    <n v="4"/>
  </r>
  <r>
    <s v="How to Build a Universe"/>
    <s v="Professor Brian Cox, Robin Ince, Alexandra Feachem"/>
    <s v="Professor Brian Cox, Robin Ince, Alexandra Feachem, Eric Idle - foreword"/>
    <m/>
    <n v="341"/>
    <m/>
    <d v="2017-11-08T00:00:00"/>
    <m/>
    <n v="4"/>
    <n v="4"/>
    <n v="4"/>
    <s v="https://www.audible.co.uk/pd/How-to-Build-a-Universe-Audiobook/B0752YXRXM?ref=a_library_t_c5_libItem_&amp;pf_rd_p=da5752e8-6ae2-4c79-a3e2-1ab92e079358&amp;pf_rd_r=HRE2W327QW79HP4RXF5D"/>
    <x v="6"/>
    <n v="1"/>
    <n v="1"/>
    <n v="1"/>
    <n v="0"/>
    <n v="1"/>
    <n v="0"/>
    <n v="341"/>
    <n v="272.8"/>
    <n v="4"/>
  </r>
  <r>
    <s v="Nemesis Games"/>
    <s v="James S. A. Corey"/>
    <s v="Jefferson Mays"/>
    <s v="The Expanse, #5"/>
    <n v="1009"/>
    <m/>
    <d v="2017-10-26T00:00:00"/>
    <m/>
    <n v="5"/>
    <n v="5"/>
    <n v="5"/>
    <s v="https://www.audible.co.uk/pd/Nemesis-Games-Audiobook/B00XAAKPH0?ref=a_library_t_c5_libItem_&amp;pf_rd_p=da5752e8-6ae2-4c79-a3e2-1ab92e079358&amp;pf_rd_r=HRE2W327QW79HP4RXF5D"/>
    <x v="6"/>
    <n v="1"/>
    <n v="1"/>
    <n v="1"/>
    <n v="0"/>
    <n v="1"/>
    <n v="0"/>
    <n v="1009"/>
    <n v="1009"/>
    <n v="5"/>
  </r>
  <r>
    <s v="Fifty Things That Made the Modern Economy"/>
    <s v="Tim Harford"/>
    <s v="Roger Davis"/>
    <m/>
    <n v="554"/>
    <m/>
    <d v="2017-10-08T00:00:00"/>
    <m/>
    <n v="4"/>
    <n v="4"/>
    <n v="4"/>
    <s v="https://www.audible.co.uk/pd/Fifty-Things-That-Made-the-Modern-Economy-Audiobook/B06XRF2N7P?ref=a_library_t_c5_libItem_&amp;pf_rd_p=da5752e8-6ae2-4c79-a3e2-1ab92e079358&amp;pf_rd_r=HRE2W327QW79HP4RXF5D"/>
    <x v="6"/>
    <n v="1"/>
    <n v="1"/>
    <n v="1"/>
    <n v="0"/>
    <n v="1"/>
    <n v="0"/>
    <n v="554"/>
    <n v="443.20000000000005"/>
    <n v="4"/>
  </r>
  <r>
    <s v="God Is Disappointed in You"/>
    <s v="Mark Russell, Shannon Wheeler"/>
    <s v="James Urbaniak"/>
    <m/>
    <n v="348"/>
    <m/>
    <d v="2017-10-08T00:00:00"/>
    <m/>
    <n v="5"/>
    <n v="5"/>
    <n v="5"/>
    <s v="https://www.audible.co.uk/pd/God-Is-Disappointed-in-You-Audiobook/B00L2FQ41G?ref=a_library_t_c5_libItem_&amp;pf_rd_p=da5752e8-6ae2-4c79-a3e2-1ab92e079358&amp;pf_rd_r=HRE2W327QW79HP4RXF5D"/>
    <x v="6"/>
    <n v="1"/>
    <n v="1"/>
    <n v="1"/>
    <n v="0"/>
    <n v="1"/>
    <n v="0"/>
    <n v="348"/>
    <n v="348"/>
    <n v="5"/>
  </r>
  <r>
    <s v="We Are Legion (We Are Bob)"/>
    <s v="Dennis E. Taylor"/>
    <s v="Ray Porter"/>
    <s v="Bobiverse, #1"/>
    <n v="570"/>
    <m/>
    <d v="2017-10-08T00:00:00"/>
    <m/>
    <n v="5"/>
    <n v="5"/>
    <n v="5"/>
    <s v="https://www.audible.co.uk/pd/We-Are-Legion-We-Are-Bob-Audiobook/B01L0831K6?ref=a_library_t_c5_libItem_&amp;pf_rd_p=da5752e8-6ae2-4c79-a3e2-1ab92e079358&amp;pf_rd_r=HRE2W327QW79HP4RXF5D"/>
    <x v="6"/>
    <n v="1"/>
    <n v="1"/>
    <n v="1"/>
    <n v="0"/>
    <n v="1"/>
    <n v="0"/>
    <n v="570"/>
    <n v="570"/>
    <n v="5"/>
  </r>
  <r>
    <s v="The Girl Who Takes an Eye for an Eye"/>
    <s v="David Lagercrantz, George Goulding - translator"/>
    <s v="Saul Reichlin"/>
    <s v="Millennium Series, #5"/>
    <n v="811"/>
    <m/>
    <d v="2017-10-01T00:00:00"/>
    <m/>
    <n v="4"/>
    <n v="4"/>
    <n v="4"/>
    <s v="https://www.audible.co.uk/pd/The-Girl-Who-Takes-an-Eye-for-an-Eye-Audiobook/B01N9B5NUI?ref=a_library_t_c5_libItem_&amp;pf_rd_p=da5752e8-6ae2-4c79-a3e2-1ab92e079358&amp;pf_rd_r=HRE2W327QW79HP4RXF5D"/>
    <x v="6"/>
    <n v="1"/>
    <n v="1"/>
    <n v="1"/>
    <n v="0"/>
    <n v="1"/>
    <n v="0"/>
    <n v="811"/>
    <n v="648.80000000000007"/>
    <n v="4"/>
  </r>
  <r>
    <s v="Ethics in the Real World"/>
    <s v="Peter Singer"/>
    <s v="James Saunders"/>
    <m/>
    <n v="544"/>
    <n v="0"/>
    <d v="2017-07-15T00:00:00"/>
    <m/>
    <n v="3"/>
    <n v="4"/>
    <n v="3"/>
    <m/>
    <x v="6"/>
    <n v="1"/>
    <n v="1"/>
    <n v="1"/>
    <n v="0"/>
    <n v="1"/>
    <n v="0"/>
    <n v="544"/>
    <n v="326.39999999999998"/>
    <n v="3"/>
  </r>
  <r>
    <s v="The Wisdom of Psychopaths"/>
    <s v="Kevin Dutton"/>
    <s v="David Timson"/>
    <m/>
    <n v="526"/>
    <n v="473.40000000000003"/>
    <d v="2017-07-15T00:00:00"/>
    <m/>
    <n v="0"/>
    <m/>
    <m/>
    <s v="https://www.audible.co.uk/pd/The-Wisdom-of-Psychopaths-Audiobook/B015EUKKVY?qid=1605861853&amp;sr=1-1&amp;ref=a_search_c3_lProduct_1_1&amp;pf_rd_p=c6e316b8-14da-418d-8f91-b3cad83c5183&amp;pf_rd_r=DJWSK9HBJNAECA77CE3C"/>
    <x v="6"/>
    <n v="1"/>
    <n v="1"/>
    <n v="0"/>
    <n v="1"/>
    <n v="0"/>
    <n v="0"/>
    <n v="52.599999999999966"/>
    <n v="0"/>
    <s v=""/>
  </r>
  <r>
    <s v="This Changes Everything"/>
    <s v="Naomi Klein"/>
    <s v="Liza Ross"/>
    <m/>
    <n v="1313"/>
    <n v="1181.7"/>
    <d v="2017-07-15T00:00:00"/>
    <m/>
    <n v="0"/>
    <m/>
    <m/>
    <s v="https://www.audible.co.uk/pd/This-Changes-Everything-Audiobook/B00ZDAB2JU?qid=1605861380&amp;sr=1-1&amp;ref=a_search_c3_lProduct_1_1&amp;pf_rd_p=c6e316b8-14da-418d-8f91-b3cad83c5183&amp;pf_rd_r=JJTP13RB0E5KVKRJBQWA"/>
    <x v="6"/>
    <n v="1"/>
    <n v="1"/>
    <n v="0"/>
    <n v="1"/>
    <n v="0"/>
    <n v="0"/>
    <n v="131.29999999999995"/>
    <n v="0"/>
    <s v=""/>
  </r>
  <r>
    <s v="The Tales of Max Carrados"/>
    <s v="Ernest Bramah"/>
    <s v="Stephen Fry"/>
    <m/>
    <n v="677"/>
    <m/>
    <d v="2017-07-05T00:00:00"/>
    <m/>
    <n v="4"/>
    <n v="5"/>
    <n v="4"/>
    <s v="https://www.audible.co.uk/pd/The-Tales-of-Max-Carrados-Audiobook/B01ATTOWKA?ref=a_library_t_c5_libItem_&amp;pf_rd_p=da5752e8-6ae2-4c79-a3e2-1ab92e079358&amp;pf_rd_r=HRE2W327QW79HP4RXF5D"/>
    <x v="6"/>
    <n v="1"/>
    <n v="1"/>
    <n v="1"/>
    <n v="0"/>
    <n v="1"/>
    <n v="0"/>
    <n v="677"/>
    <n v="541.6"/>
    <n v="4"/>
  </r>
  <r>
    <s v="A Head Full of Knives: An Urban Fantasy Novel"/>
    <s v="Luke Smitherd"/>
    <s v="Luke Smitherd"/>
    <m/>
    <n v="546"/>
    <m/>
    <d v="2017-05-30T00:00:00"/>
    <m/>
    <n v="5"/>
    <n v="5"/>
    <n v="5"/>
    <s v="https://www.audible.co.uk/pd/A-Head-Full-of-Knives-An-Urban-Fantasy-Novel-Audiobook/B016VDWHQE?ref=a_library_t_c5_libItem_&amp;pf_rd_p=da5752e8-6ae2-4c79-a3e2-1ab92e079358&amp;pf_rd_r=HRE2W327QW79HP4RXF5D"/>
    <x v="6"/>
    <n v="1"/>
    <n v="1"/>
    <n v="1"/>
    <n v="0"/>
    <n v="1"/>
    <n v="0"/>
    <n v="546"/>
    <n v="546"/>
    <n v="5"/>
  </r>
  <r>
    <s v="The Myth of the Rational Voter"/>
    <s v="Bryan Caplan"/>
    <s v="David Drummond"/>
    <m/>
    <n v="524"/>
    <m/>
    <d v="2017-05-06T00:00:00"/>
    <m/>
    <n v="1"/>
    <n v="1"/>
    <n v="3"/>
    <s v="https://www.audible.co.uk/pd/The-Myth-of-the-Rational-Voter-Audiobook/B004EXEOT2?ref=a_library_t_c5_libItem_&amp;pf_rd_p=da5752e8-6ae2-4c79-a3e2-1ab92e079358&amp;pf_rd_r=HRE2W327QW79HP4RXF5D"/>
    <x v="6"/>
    <n v="1"/>
    <n v="1"/>
    <n v="1"/>
    <n v="0"/>
    <n v="1"/>
    <n v="0"/>
    <n v="524"/>
    <n v="104.80000000000001"/>
    <n v="1"/>
  </r>
  <r>
    <s v="The Gameshouse"/>
    <s v="Claire North"/>
    <s v="Peter Kenny"/>
    <s v="Gameshouse, #1"/>
    <n v="684"/>
    <m/>
    <d v="2017-04-14T00:00:00"/>
    <m/>
    <n v="5"/>
    <n v="5"/>
    <n v="5"/>
    <s v="https://www.audible.co.uk/pd/The-Gameshouse-Audiobook/B01727D4BA?ref=a_library_t_c5_libItem_&amp;pf_rd_p=da5752e8-6ae2-4c79-a3e2-1ab92e079358&amp;pf_rd_r=HRE2W327QW79HP4RXF5D"/>
    <x v="6"/>
    <n v="1"/>
    <n v="1"/>
    <n v="1"/>
    <n v="0"/>
    <n v="1"/>
    <n v="0"/>
    <n v="684"/>
    <n v="684"/>
    <n v="5"/>
  </r>
  <r>
    <s v="Ready Player One"/>
    <s v="Ernest Cline"/>
    <s v="Wil Wheaton"/>
    <s v="Ready Player One, #1"/>
    <n v="940"/>
    <m/>
    <d v="2017-03-23T00:00:00"/>
    <m/>
    <n v="2"/>
    <n v="3"/>
    <n v="2"/>
    <s v="https://www.audible.co.uk/pd/Ready-Player-One-Audiobook/B007PR58RQ?ref=a_library_t_c5_libItem_&amp;pf_rd_p=da5752e8-6ae2-4c79-a3e2-1ab92e079358&amp;pf_rd_r=HRE2W327QW79HP4RXF5D"/>
    <x v="6"/>
    <n v="1"/>
    <n v="1"/>
    <n v="1"/>
    <n v="0"/>
    <n v="1"/>
    <n v="0"/>
    <n v="940"/>
    <n v="376"/>
    <n v="2"/>
  </r>
  <r>
    <s v="In The Darkness, That's Where I'll Know You"/>
    <s v="Luke Smitherd"/>
    <s v="Luke Smitherd"/>
    <s v="The Black Room, #1"/>
    <n v="749"/>
    <m/>
    <d v="2017-03-13T00:00:00"/>
    <b v="1"/>
    <n v="5"/>
    <n v="5"/>
    <n v="5"/>
    <s v="https://www.audible.co.uk/pd/In-The-Darkness-Thats-Where-Ill-Know-You-The-Complete-Black-Room-Story-Audiobook/B014GCWW44?ref=a_library_t_c5_libItem_&amp;pf_rd_p=da5752e8-6ae2-4c79-a3e2-1ab92e079358&amp;pf_rd_r=HRE2W327QW79HP4RXF5D"/>
    <x v="6"/>
    <n v="1"/>
    <n v="1"/>
    <n v="1"/>
    <n v="0"/>
    <n v="1"/>
    <n v="0"/>
    <n v="749"/>
    <n v="749"/>
    <n v="5"/>
  </r>
  <r>
    <s v="Life Leverage"/>
    <s v="Rob Moore"/>
    <s v="Peter Baker"/>
    <m/>
    <n v="487"/>
    <n v="438.3"/>
    <d v="2017-03-12T00:00:00"/>
    <m/>
    <n v="0"/>
    <m/>
    <m/>
    <s v="https://www.audible.co.uk/pd/Life-Leverage-Audiobook/B01AIKFMKE?qid=1605861907&amp;sr=1-1&amp;ref=a_search_c3_lProduct_1_1&amp;pf_rd_p=c6e316b8-14da-418d-8f91-b3cad83c5183&amp;pf_rd_r=ERMP1ZX4WFWWGQBMAE1P"/>
    <x v="6"/>
    <n v="1"/>
    <n v="1"/>
    <n v="0"/>
    <n v="1"/>
    <n v="0"/>
    <n v="0"/>
    <n v="48.699999999999989"/>
    <n v="0"/>
    <s v=""/>
  </r>
  <r>
    <s v="Alan Partridge: Nomad"/>
    <s v="Alan Partridge"/>
    <s v="Alan Partridge"/>
    <m/>
    <n v="365"/>
    <m/>
    <d v="2017-02-02T00:00:00"/>
    <m/>
    <n v="3"/>
    <n v="3"/>
    <n v="3"/>
    <s v="https://www.audible.co.uk/pd/Alan-Partridge-Nomad-Audiobook/B01K4HTN74?ref=a_library_t_c5_libItem_&amp;pf_rd_p=da5752e8-6ae2-4c79-a3e2-1ab92e079358&amp;pf_rd_r=HRE2W327QW79HP4RXF5D"/>
    <x v="6"/>
    <n v="1"/>
    <n v="1"/>
    <n v="1"/>
    <n v="0"/>
    <n v="1"/>
    <n v="0"/>
    <n v="365"/>
    <n v="219"/>
    <n v="3"/>
  </r>
  <r>
    <s v="Democracy in America"/>
    <s v="Alexis de Tocqueville"/>
    <s v="John Pruden"/>
    <m/>
    <n v="2044"/>
    <n v="1864"/>
    <d v="2017-01-22T00:00:00"/>
    <m/>
    <n v="1"/>
    <m/>
    <m/>
    <s v="https://www.audible.co.uk/pd/Democracy-in-America-Audiobook/B004FUDU62?qid=1605862026&amp;sr=1-2&amp;ref=a_search_c3_lProduct_1_2&amp;pf_rd_p=c6e316b8-14da-418d-8f91-b3cad83c5183&amp;pf_rd_r=BMP4AJMMPNTPXEHQMSJ8"/>
    <x v="6"/>
    <n v="1"/>
    <n v="1"/>
    <n v="0"/>
    <n v="1"/>
    <n v="0"/>
    <n v="0"/>
    <n v="180"/>
    <n v="36"/>
    <s v=""/>
  </r>
  <r>
    <s v="A Christmas Carol"/>
    <s v="Charles Dickens, R. D. Carstairs - adaptation"/>
    <s v="Sir Derek Jacobi, Kenneth Cranham, Miriam Margolyes, Jenna Coleman, Brendan Coyle, Roger Allam"/>
    <m/>
    <n v="211"/>
    <m/>
    <d v="2016-12-14T00:00:00"/>
    <m/>
    <n v="4"/>
    <n v="5"/>
    <n v="4"/>
    <s v="https://www.audible.co.uk/pd/A-Christmas-Carol-Audiobook/B01N4C7V52?ref=a_library_t_c5_libItem_&amp;pf_rd_p=da5752e8-6ae2-4c79-a3e2-1ab92e079358&amp;pf_rd_r=HRE2W327QW79HP4RXF5D"/>
    <x v="7"/>
    <n v="1"/>
    <n v="1"/>
    <n v="1"/>
    <n v="0"/>
    <n v="1"/>
    <n v="0"/>
    <n v="211"/>
    <n v="168.8"/>
    <n v="4"/>
  </r>
  <r>
    <s v="The Hanging Tree"/>
    <s v="Ben Aaronovitch"/>
    <s v="Kobna Holdbrook-Smith"/>
    <s v="Rivers of London Series, #6"/>
    <n v="618"/>
    <m/>
    <d v="2016-11-24T00:00:00"/>
    <m/>
    <n v="5"/>
    <n v="5"/>
    <n v="5"/>
    <s v="https://www.audible.co.uk/pd/The-Hanging-Tree-Audiobook/B011SZXLQU?ref=a_library_t_c5_libItem_&amp;pf_rd_p=da5752e8-6ae2-4c79-a3e2-1ab92e079358&amp;pf_rd_r=C6ZTXGECZHW0YHC2GBQG"/>
    <x v="6"/>
    <n v="1"/>
    <n v="1"/>
    <n v="1"/>
    <n v="0"/>
    <n v="1"/>
    <n v="0"/>
    <n v="618"/>
    <n v="618"/>
    <n v="5"/>
  </r>
  <r>
    <s v="Cibola Burn"/>
    <s v="James S. A. Corey"/>
    <s v="Jefferson Mays"/>
    <s v="The Expanse, #4"/>
    <n v="1290"/>
    <m/>
    <d v="2016-11-13T00:00:00"/>
    <m/>
    <n v="5"/>
    <n v="4"/>
    <n v="5"/>
    <s v="https://www.audible.co.uk/pd/Cibola-Burn-Audiobook/B00WNIHXMA?ref=a_library_t_c5_libItem_&amp;pf_rd_p=da5752e8-6ae2-4c79-a3e2-1ab92e079358&amp;pf_rd_r=HRE2W327QW79HP4RXF5D"/>
    <x v="7"/>
    <n v="1"/>
    <n v="1"/>
    <n v="1"/>
    <n v="0"/>
    <n v="1"/>
    <n v="0"/>
    <n v="1290"/>
    <n v="1290"/>
    <n v="5"/>
  </r>
  <r>
    <s v="The Niantic Project: Ingress"/>
    <s v="Felicia Hajra-Lee"/>
    <s v="ADA"/>
    <m/>
    <n v="274"/>
    <m/>
    <d v="2016-10-13T00:00:00"/>
    <m/>
    <n v="3"/>
    <n v="4"/>
    <n v="3"/>
    <s v="https://www.audible.co.uk/pd/The-Niantic-Project-Ingress-Audiobook/B00QL8M4KY?ref=a_library_t_c5_libItem_&amp;pf_rd_p=da5752e8-6ae2-4c79-a3e2-1ab92e079358&amp;pf_rd_r=HRE2W327QW79HP4RXF5D"/>
    <x v="7"/>
    <n v="1"/>
    <n v="1"/>
    <n v="1"/>
    <n v="0"/>
    <n v="1"/>
    <n v="0"/>
    <n v="274"/>
    <n v="164.4"/>
    <n v="3"/>
  </r>
  <r>
    <s v="Alien"/>
    <s v="Alan Dean Foster"/>
    <s v="Peter Guinness"/>
    <s v="Alien, #2, Alien: The Novelizations, #2"/>
    <n v="548"/>
    <m/>
    <d v="2016-10-09T00:00:00"/>
    <m/>
    <n v="3"/>
    <n v="3"/>
    <n v="3"/>
    <s v="https://www.audible.co.uk/pd/Alien-Audiobook/B016YTJ2Y0?ref=a_library_t_c5_libItem_&amp;pf_rd_p=da5752e8-6ae2-4c79-a3e2-1ab92e079358&amp;pf_rd_r=HRE2W327QW79HP4RXF5D"/>
    <x v="7"/>
    <n v="1"/>
    <n v="1"/>
    <n v="1"/>
    <n v="0"/>
    <n v="1"/>
    <n v="0"/>
    <n v="548"/>
    <n v="328.8"/>
    <n v="3"/>
  </r>
  <r>
    <s v="Just One Damned Thing After Another"/>
    <s v="Jodi Taylor"/>
    <s v="Zara Ramm"/>
    <s v="The Chronicles of St Mary's, #1"/>
    <n v="570"/>
    <m/>
    <d v="2016-10-09T00:00:00"/>
    <m/>
    <n v="3"/>
    <n v="4"/>
    <n v="2"/>
    <s v="https://www.audible.co.uk/pd/Just-One-Damned-Thing-After-Another-Audiobook/B00J47DTHG?ref=a_library_t_c5_libItem_&amp;pf_rd_p=da5752e8-6ae2-4c79-a3e2-1ab92e079358&amp;pf_rd_r=HRE2W327QW79HP4RXF5D"/>
    <x v="7"/>
    <n v="1"/>
    <n v="1"/>
    <n v="1"/>
    <n v="0"/>
    <n v="1"/>
    <n v="0"/>
    <n v="570"/>
    <n v="342"/>
    <n v="3"/>
  </r>
  <r>
    <s v="Kafka on the Shore"/>
    <s v="Haruki Murakami"/>
    <s v="Sean Barrett , Oliver Le Sueur"/>
    <m/>
    <n v="1148"/>
    <n v="0"/>
    <d v="2016-10-09T00:00:00"/>
    <m/>
    <n v="3"/>
    <m/>
    <m/>
    <m/>
    <x v="7"/>
    <n v="1"/>
    <n v="1"/>
    <n v="1"/>
    <n v="0"/>
    <n v="1"/>
    <n v="0"/>
    <n v="1148"/>
    <n v="688.8"/>
    <n v="3"/>
  </r>
  <r>
    <s v="The Physics of the Dead"/>
    <s v="Luke Smitherd"/>
    <s v="Luke Smitherd"/>
    <m/>
    <n v="550"/>
    <m/>
    <d v="2016-10-02T00:00:00"/>
    <m/>
    <n v="5"/>
    <n v="4"/>
    <n v="4"/>
    <s v="https://www.audible.co.uk/pd/The-Physics-of-the-Dead-Audiobook/B01C6CDCDG?ref=a_library_t_c5_libItem_&amp;pf_rd_p=da5752e8-6ae2-4c79-a3e2-1ab92e079358&amp;pf_rd_r=HRE2W327QW79HP4RXF5D"/>
    <x v="7"/>
    <n v="1"/>
    <n v="1"/>
    <n v="1"/>
    <n v="0"/>
    <n v="1"/>
    <n v="0"/>
    <n v="550"/>
    <n v="550"/>
    <n v="5"/>
  </r>
  <r>
    <s v="Islam and the Future of Tolerance"/>
    <s v="Sam Harris, Maajid Nawaz"/>
    <s v="Sam Harris, Maajid Nawaz"/>
    <m/>
    <n v="220"/>
    <m/>
    <d v="2016-08-01T00:00:00"/>
    <m/>
    <n v="5"/>
    <n v="4"/>
    <n v="5"/>
    <s v="https://www.audible.co.uk/pd/Islam-and-the-Future-of-Tolerance-Audiobook/B01970YMPC?ref=a_library_t_c5_libItem_&amp;pf_rd_p=da5752e8-6ae2-4c79-a3e2-1ab92e079358&amp;pf_rd_r=HRE2W327QW79HP4RXF5D"/>
    <x v="7"/>
    <n v="1"/>
    <n v="1"/>
    <n v="1"/>
    <n v="0"/>
    <n v="1"/>
    <n v="0"/>
    <n v="220"/>
    <n v="220"/>
    <n v="5"/>
  </r>
  <r>
    <s v="Foundation"/>
    <s v="Isaac Asimov"/>
    <s v="Scott Brick"/>
    <s v="Foundation, #1"/>
    <n v="517"/>
    <n v="0"/>
    <d v="2016-07-12T00:00:00"/>
    <m/>
    <n v="4"/>
    <m/>
    <m/>
    <m/>
    <x v="7"/>
    <n v="1"/>
    <n v="1"/>
    <n v="1"/>
    <n v="0"/>
    <n v="1"/>
    <n v="0"/>
    <n v="517"/>
    <n v="413.6"/>
    <n v="4"/>
  </r>
  <r>
    <s v="Romeo and Jude"/>
    <s v="Marty Ross"/>
    <s v="Owen Teale , Nick Moran , Matthew Tennyson , full cast"/>
    <m/>
    <n v="343"/>
    <n v="0"/>
    <d v="2016-06-11T00:00:00"/>
    <m/>
    <n v="4"/>
    <m/>
    <m/>
    <m/>
    <x v="7"/>
    <n v="1"/>
    <n v="1"/>
    <n v="1"/>
    <n v="0"/>
    <n v="1"/>
    <n v="0"/>
    <n v="343"/>
    <n v="274.40000000000003"/>
    <n v="4"/>
  </r>
  <r>
    <s v="The Sudden Appearance of Hope"/>
    <s v="Claire North"/>
    <s v="Gillian Burke"/>
    <m/>
    <n v="995"/>
    <m/>
    <d v="2016-06-11T00:00:00"/>
    <m/>
    <n v="5"/>
    <n v="5"/>
    <n v="5"/>
    <s v="https://www.audible.co.uk/pd/The-Sudden-Appearance-of-Hope-Audiobook/B01BPFUX1E?ref=a_library_t_c5_libItem_&amp;pf_rd_p=da5752e8-6ae2-4c79-a3e2-1ab92e079358&amp;pf_rd_r=HRE2W327QW79HP4RXF5D"/>
    <x v="7"/>
    <n v="1"/>
    <n v="1"/>
    <n v="1"/>
    <n v="0"/>
    <n v="1"/>
    <n v="0"/>
    <n v="995"/>
    <n v="995"/>
    <n v="5"/>
  </r>
  <r>
    <s v="Abaddon's Gate"/>
    <s v="James S. A. Corey"/>
    <s v="Jefferson Mays"/>
    <s v="The Expanse, #3"/>
    <n v="1104"/>
    <m/>
    <d v="2016-06-07T00:00:00"/>
    <m/>
    <n v="5"/>
    <n v="5"/>
    <n v="5"/>
    <s v="https://www.audible.co.uk/pd/Abaddons-Gate-Audiobook/B00T6NZFWK?ref=a_library_t_c5_libItem_&amp;pf_rd_p=da5752e8-6ae2-4c79-a3e2-1ab92e079358&amp;pf_rd_r=HRE2W327QW79HP4RXF5D"/>
    <x v="7"/>
    <n v="1"/>
    <n v="1"/>
    <n v="1"/>
    <n v="0"/>
    <n v="1"/>
    <n v="0"/>
    <n v="1104"/>
    <n v="1104"/>
    <n v="5"/>
  </r>
  <r>
    <s v="Fellside"/>
    <s v="M. R. Carey"/>
    <s v="Finty Williams"/>
    <m/>
    <n v="933"/>
    <m/>
    <d v="2016-05-29T00:00:00"/>
    <m/>
    <n v="5"/>
    <n v="5"/>
    <n v="5"/>
    <s v="https://www.audible.co.uk/pd/Fellside-Audiobook/B01ATTJXEA?ref=a_library_t_c5_libItem_&amp;pf_rd_p=da5752e8-6ae2-4c79-a3e2-1ab92e079358&amp;pf_rd_r=HRE2W327QW79HP4RXF5D"/>
    <x v="7"/>
    <n v="1"/>
    <n v="1"/>
    <n v="1"/>
    <n v="0"/>
    <n v="1"/>
    <n v="0"/>
    <n v="933"/>
    <n v="933"/>
    <n v="5"/>
  </r>
  <r>
    <s v="The Complete Talking Heads"/>
    <s v="Alan Bennett"/>
    <s v="Alan Bennett, Patricia Routledge"/>
    <m/>
    <n v="442"/>
    <m/>
    <d v="2016-04-14T00:00:00"/>
    <m/>
    <n v="4"/>
    <n v="5"/>
    <n v="4"/>
    <s v="https://www.audible.co.uk/pd/The-Complete-Talking-Heads-Audiobook/B015JOVM9Y?ref=a_library_t_c5_libItem_&amp;pf_rd_p=da5752e8-6ae2-4c79-a3e2-1ab92e079358&amp;pf_rd_r=HRE2W327QW79HP4RXF5D"/>
    <x v="7"/>
    <n v="1"/>
    <n v="1"/>
    <n v="1"/>
    <n v="0"/>
    <n v="1"/>
    <n v="0"/>
    <n v="442"/>
    <n v="353.6"/>
    <n v="4"/>
  </r>
  <r>
    <s v="Time and Time Again"/>
    <s v="Ben Elton"/>
    <s v="Jot Davies"/>
    <m/>
    <n v="823"/>
    <m/>
    <d v="2016-04-14T00:00:00"/>
    <m/>
    <n v="4"/>
    <n v="5"/>
    <n v="4"/>
    <s v="https://www.audible.co.uk/pd/Time-and-Time-Again-Audiobook/B00OSNRVKC?ref=a_library_t_c5_libItem_&amp;pf_rd_p=da5752e8-6ae2-4c79-a3e2-1ab92e079358&amp;pf_rd_r=HRE2W327QW79HP4RXF5D"/>
    <x v="7"/>
    <n v="1"/>
    <n v="1"/>
    <n v="1"/>
    <n v="0"/>
    <n v="1"/>
    <n v="0"/>
    <n v="823"/>
    <n v="658.40000000000009"/>
    <n v="4"/>
  </r>
  <r>
    <s v="The Girl Who Saved the King of Sweden"/>
    <s v="Jonas Jonasson"/>
    <s v="Peter Kenny"/>
    <m/>
    <n v="713"/>
    <m/>
    <d v="2016-03-27T00:00:00"/>
    <m/>
    <n v="4"/>
    <n v="4"/>
    <n v="4"/>
    <s v="https://www.audible.co.uk/pd/The-Girl-Who-Saved-the-King-of-Sweden-Audiobook/B00JJXX06U?ref=a_library_t_c5_libItem_&amp;pf_rd_p=da5752e8-6ae2-4c79-a3e2-1ab92e079358&amp;pf_rd_r=HRE2W327QW79HP4RXF5D"/>
    <x v="7"/>
    <n v="1"/>
    <n v="1"/>
    <n v="1"/>
    <n v="0"/>
    <n v="1"/>
    <n v="0"/>
    <n v="713"/>
    <n v="570.4"/>
    <n v="4"/>
  </r>
  <r>
    <s v="The Love Song of Miss Queenie Hennessy"/>
    <s v="Rachel Joyce"/>
    <s v="Celia Imrie"/>
    <s v="Harold Fry, #2"/>
    <n v="635"/>
    <m/>
    <d v="2016-03-27T00:00:00"/>
    <m/>
    <n v="3"/>
    <n v="3"/>
    <n v="3"/>
    <s v="https://www.audible.co.uk/pd/The-Love-Song-of-Miss-Queenie-Hennessy-Audiobook/B00NQB50E6?ref=a_library_t_c5_libItem_&amp;pf_rd_p=da5752e8-6ae2-4c79-a3e2-1ab92e079358&amp;pf_rd_r=HRE2W327QW79HP4RXF5D"/>
    <x v="7"/>
    <n v="1"/>
    <n v="1"/>
    <n v="1"/>
    <n v="0"/>
    <n v="1"/>
    <n v="0"/>
    <n v="635"/>
    <n v="381"/>
    <n v="3"/>
  </r>
  <r>
    <s v="The Child"/>
    <s v="Sebastian Fitzek"/>
    <s v="Rupert Penry-Jones, Jack Boulter, Emilia Fox, Stephen Marcus, Robert Glenister, Andy Serkis"/>
    <m/>
    <n v="416"/>
    <m/>
    <d v="2016-03-20T00:00:00"/>
    <m/>
    <n v="3"/>
    <n v="4"/>
    <n v="2"/>
    <s v="https://www.audible.co.uk/pd/The-Child-Audiobook/B00LEVX8LM?ref=a_library_t_c5_libItem_&amp;pf_rd_p=da5752e8-6ae2-4c79-a3e2-1ab92e079358&amp;pf_rd_r=HRE2W327QW79HP4RXF5D"/>
    <x v="7"/>
    <n v="1"/>
    <n v="1"/>
    <n v="1"/>
    <n v="0"/>
    <n v="1"/>
    <n v="0"/>
    <n v="416"/>
    <n v="249.6"/>
    <n v="3"/>
  </r>
  <r>
    <s v="Caliban's War"/>
    <s v="James S. A. Corey"/>
    <s v="Jefferson Mays"/>
    <s v="The Expanse, #2"/>
    <n v="1189"/>
    <m/>
    <d v="2016-03-10T00:00:00"/>
    <m/>
    <n v="5"/>
    <n v="5"/>
    <n v="5"/>
    <s v="https://www.audible.co.uk/pd/Calibans-War-Audiobook/B00S1YO0WG?ref=a_library_t_c5_libItem_&amp;pf_rd_p=da5752e8-6ae2-4c79-a3e2-1ab92e079358&amp;pf_rd_r=HRE2W327QW79HP4RXF5D"/>
    <x v="7"/>
    <n v="1"/>
    <n v="1"/>
    <n v="1"/>
    <n v="0"/>
    <n v="1"/>
    <n v="0"/>
    <n v="1189"/>
    <n v="1189"/>
    <n v="5"/>
  </r>
  <r>
    <s v="Holy Cow"/>
    <s v="David Duchovny"/>
    <s v="David Duchovny"/>
    <m/>
    <n v="175"/>
    <m/>
    <d v="2016-02-01T00:00:00"/>
    <m/>
    <n v="2"/>
    <n v="2"/>
    <n v="2"/>
    <s v="https://www.audible.co.uk/pd/Holy-Cow-Audiobook/B00SLUYHM8?ref=a_library_t_c5_libItem_&amp;pf_rd_p=da5752e8-6ae2-4c79-a3e2-1ab92e079358&amp;pf_rd_r=C6ZTXGECZHW0YHC2GBQG"/>
    <x v="7"/>
    <n v="1"/>
    <n v="1"/>
    <n v="1"/>
    <n v="0"/>
    <n v="1"/>
    <n v="0"/>
    <n v="175"/>
    <n v="70"/>
    <n v="2"/>
  </r>
  <r>
    <s v="Leviathan Wakes"/>
    <s v="James S. A. Corey"/>
    <s v="Jefferson Mays"/>
    <s v="The Expanse, #1"/>
    <n v="1148"/>
    <m/>
    <d v="2016-02-01T00:00:00"/>
    <b v="1"/>
    <n v="5"/>
    <n v="5"/>
    <n v="5"/>
    <s v="https://www.audible.co.uk/pd/Leviathan-Wakes-Audiobook/B00P9X4DOM?ref=a_library_t_c5_libItem_&amp;pf_rd_p=da5752e8-6ae2-4c79-a3e2-1ab92e079358&amp;pf_rd_r=C6ZTXGECZHW0YHC2GBQG"/>
    <x v="7"/>
    <n v="1"/>
    <n v="1"/>
    <n v="1"/>
    <n v="0"/>
    <n v="1"/>
    <n v="0"/>
    <n v="1148"/>
    <n v="1148"/>
    <n v="5"/>
  </r>
  <r>
    <s v="Cabin Pressure"/>
    <s v="John Finnemore"/>
    <s v="Stephanie Cole, Roger Allam, Benedict Cumberbatch"/>
    <s v="Cabin Pressure"/>
    <n v="168"/>
    <m/>
    <d v="2016-01-17T00:00:00"/>
    <m/>
    <n v="5"/>
    <n v="5"/>
    <n v="5"/>
    <s v="https://www.audible.co.uk/pd/Cabin-Pressure-The-Complete-Series-1-Audiobook/B004F40DUE?ref=a_library_t_c5_libItem_&amp;pf_rd_p=da5752e8-6ae2-4c79-a3e2-1ab92e079358&amp;pf_rd_r=C6ZTXGECZHW0YHC2GBQG"/>
    <x v="7"/>
    <n v="1"/>
    <n v="1"/>
    <n v="1"/>
    <n v="0"/>
    <n v="1"/>
    <n v="0"/>
    <n v="168"/>
    <n v="168"/>
    <n v="5"/>
  </r>
  <r>
    <s v="The Stone Man"/>
    <s v="Luke Smitherd"/>
    <s v="Matt Addis"/>
    <s v="The Stone Man, #1"/>
    <n v="854"/>
    <m/>
    <d v="2016-01-17T00:00:00"/>
    <b v="1"/>
    <n v="5"/>
    <n v="5"/>
    <n v="5"/>
    <s v="https://www.audible.co.uk/pd/The-Stone-Man-Audiobook/B00WFIMEUY?ref=a_library_t_c5_libItem_&amp;pf_rd_p=da5752e8-6ae2-4c79-a3e2-1ab92e079358&amp;pf_rd_r=C6ZTXGECZHW0YHC2GBQG"/>
    <x v="7"/>
    <n v="1"/>
    <n v="1"/>
    <n v="1"/>
    <n v="0"/>
    <n v="1"/>
    <n v="0"/>
    <n v="854"/>
    <n v="854"/>
    <n v="5"/>
  </r>
  <r>
    <s v="Neuromancer"/>
    <s v="William Gibson"/>
    <s v="Jeff Harding"/>
    <s v="Sprawl Trilogy, # 1"/>
    <n v="563"/>
    <n v="0"/>
    <d v="2016-01-10T00:00:00"/>
    <b v="1"/>
    <n v="5"/>
    <m/>
    <m/>
    <m/>
    <x v="7"/>
    <n v="1"/>
    <n v="1"/>
    <n v="1"/>
    <n v="0"/>
    <n v="1"/>
    <n v="0"/>
    <n v="563"/>
    <n v="563"/>
    <n v="5"/>
  </r>
  <r>
    <s v="The Girl in the Spider's Web"/>
    <s v="David Lagercrantz, George Goulding - translator"/>
    <s v="Saul Reichlin"/>
    <s v="Millennium Series, #4"/>
    <n v="1006"/>
    <m/>
    <d v="2016-01-05T00:00:00"/>
    <m/>
    <n v="4"/>
    <n v="5"/>
    <n v="4"/>
    <s v="https://www.audible.co.uk/pd/The-Girl-in-the-Spiders-Web-Audiobook/B00TGB5D92?ref=a_library_t_c5_libItem_&amp;pf_rd_p=da5752e8-6ae2-4c79-a3e2-1ab92e079358&amp;pf_rd_r=C6ZTXGECZHW0YHC2GBQG"/>
    <x v="7"/>
    <n v="1"/>
    <n v="1"/>
    <n v="1"/>
    <n v="0"/>
    <n v="1"/>
    <n v="0"/>
    <n v="1006"/>
    <n v="804.80000000000007"/>
    <n v="4"/>
  </r>
  <r>
    <s v="MEMBER GIFT: The Tales of Max Carrados"/>
    <s v="Ernest Bramah"/>
    <s v="Stephen Fry"/>
    <m/>
    <n v="92"/>
    <n v="0"/>
    <d v="2015-12-16T00:00:00"/>
    <m/>
    <n v="3"/>
    <m/>
    <m/>
    <m/>
    <x v="8"/>
    <n v="1"/>
    <n v="1"/>
    <n v="1"/>
    <n v="0"/>
    <n v="0"/>
    <n v="1"/>
    <n v="92"/>
    <n v="55.199999999999996"/>
    <s v=""/>
  </r>
  <r>
    <s v="Flat Earth News"/>
    <s v="Nick Davies"/>
    <s v="Steven Crossley"/>
    <m/>
    <n v="1064"/>
    <m/>
    <d v="2015-12-04T00:00:00"/>
    <m/>
    <n v="2"/>
    <n v="2"/>
    <n v="2"/>
    <s v="https://www.audible.co.uk/pd/Flat-Earth-News-Audiobook/B004FTUIM2?ref=a_library_t_c5_libItem_&amp;pf_rd_p=da5752e8-6ae2-4c79-a3e2-1ab92e079358&amp;pf_rd_r=C6ZTXGECZHW0YHC2GBQG"/>
    <x v="8"/>
    <n v="1"/>
    <n v="1"/>
    <n v="1"/>
    <n v="0"/>
    <n v="1"/>
    <n v="0"/>
    <n v="1064"/>
    <n v="425.6"/>
    <n v="2"/>
  </r>
  <r>
    <s v="Nightfall"/>
    <s v="Stephen Leather"/>
    <s v="Paul Thornley"/>
    <s v="Jack Nightingale, #1"/>
    <n v="711"/>
    <m/>
    <d v="2015-10-21T00:00:00"/>
    <m/>
    <n v="2"/>
    <n v="2"/>
    <n v="2"/>
    <s v="https://www.audible.co.uk/pd/Nightfall-Audiobook/B004FU2BU8?ref=a_library_t_c5_libItem_&amp;pf_rd_p=da5752e8-6ae2-4c79-a3e2-1ab92e079358&amp;pf_rd_r=C6ZTXGECZHW0YHC2GBQG"/>
    <x v="8"/>
    <n v="1"/>
    <n v="1"/>
    <n v="1"/>
    <n v="0"/>
    <n v="1"/>
    <n v="0"/>
    <n v="711"/>
    <n v="284.40000000000003"/>
    <n v="2"/>
  </r>
  <r>
    <s v="The Establishment"/>
    <s v="Owen Jones"/>
    <s v="Jonathan Keeble"/>
    <m/>
    <n v="892"/>
    <m/>
    <d v="2015-10-21T00:00:00"/>
    <m/>
    <n v="2"/>
    <n v="2"/>
    <n v="2"/>
    <s v="https://www.audible.co.uk/pd/The-Establishment-Audiobook/B00QMPMXXO?ref=a_library_t_c5_libItem_&amp;pf_rd_p=da5752e8-6ae2-4c79-a3e2-1ab92e079358&amp;pf_rd_r=C6ZTXGECZHW0YHC2GBQG"/>
    <x v="8"/>
    <n v="1"/>
    <n v="1"/>
    <n v="1"/>
    <n v="0"/>
    <n v="1"/>
    <n v="0"/>
    <n v="892"/>
    <n v="356.8"/>
    <n v="2"/>
  </r>
  <r>
    <s v="The Self Illusion"/>
    <s v="Bruce Hood"/>
    <s v="Bruce Hood"/>
    <m/>
    <n v="620"/>
    <m/>
    <d v="2015-10-21T00:00:00"/>
    <m/>
    <n v="2"/>
    <n v="2"/>
    <n v="2"/>
    <s v="https://www.audible.co.uk/pd/The-Self-Illusion-Audiobook/B007VD81SC?ref=a_library_t_c5_libItem_&amp;pf_rd_p=da5752e8-6ae2-4c79-a3e2-1ab92e079358&amp;pf_rd_r=C6ZTXGECZHW0YHC2GBQG"/>
    <x v="8"/>
    <n v="1"/>
    <n v="1"/>
    <n v="1"/>
    <n v="0"/>
    <n v="1"/>
    <n v="0"/>
    <n v="620"/>
    <n v="248"/>
    <n v="2"/>
  </r>
  <r>
    <s v="Welcome to Night Vale"/>
    <s v="Joseph Fink, Jeffrey Cranor"/>
    <s v="Cecil Baldwin"/>
    <s v="Night Vale, #1, Welcome to Night Vale, #1"/>
    <n v="722"/>
    <m/>
    <d v="2015-10-21T00:00:00"/>
    <m/>
    <n v="3"/>
    <n v="5"/>
    <n v="3"/>
    <s v="https://www.audible.co.uk/pd/Welcome-to-Night-Vale-Audiobook/B00V906I06?ref=a_library_t_c5_libItem_&amp;pf_rd_p=da5752e8-6ae2-4c79-a3e2-1ab92e079358&amp;pf_rd_r=C6ZTXGECZHW0YHC2GBQG"/>
    <x v="8"/>
    <n v="1"/>
    <n v="1"/>
    <n v="1"/>
    <n v="0"/>
    <n v="1"/>
    <n v="0"/>
    <n v="722"/>
    <n v="433.2"/>
    <n v="3"/>
  </r>
  <r>
    <s v="Justice: What's the Right Thing to Do?"/>
    <s v="Michael J. Sandel"/>
    <s v="Michael J. Sandel"/>
    <m/>
    <n v="661"/>
    <m/>
    <d v="2015-08-02T00:00:00"/>
    <b v="1"/>
    <n v="5"/>
    <n v="5"/>
    <n v="5"/>
    <s v="https://www.audible.co.uk/pd/Justice-Whats-the-Right-Thing-to-Do-Audiobook/B0089M25MM?ref=a_library_t_c5_libItem_&amp;pf_rd_p=da5752e8-6ae2-4c79-a3e2-1ab92e079358&amp;pf_rd_r=C6ZTXGECZHW0YHC2GBQG"/>
    <x v="8"/>
    <n v="1"/>
    <n v="1"/>
    <n v="1"/>
    <n v="0"/>
    <n v="1"/>
    <n v="0"/>
    <n v="661"/>
    <n v="661"/>
    <n v="5"/>
  </r>
  <r>
    <s v="Someone Like You"/>
    <s v="Roald Dahl"/>
    <s v="Richard E. E. Grant , Juliet Stevenson , Stephen Mangan , Richard Griffiths , Tamsin Greig , Julian Rhind-Tutt , Full Cast"/>
    <m/>
    <n v="623"/>
    <n v="0"/>
    <d v="2015-08-02T00:00:00"/>
    <m/>
    <n v="4"/>
    <n v="4"/>
    <n v="4"/>
    <m/>
    <x v="8"/>
    <n v="1"/>
    <n v="1"/>
    <n v="1"/>
    <n v="0"/>
    <n v="1"/>
    <n v="0"/>
    <n v="623"/>
    <n v="498.40000000000003"/>
    <n v="4"/>
  </r>
  <r>
    <s v="The Name of the Wind"/>
    <s v="Patrick Rothfuss"/>
    <s v="Rupert Degas"/>
    <s v="Kingkiller Chronicle, #1"/>
    <n v="1690"/>
    <m/>
    <d v="2015-08-02T00:00:00"/>
    <m/>
    <n v="1"/>
    <n v="2"/>
    <n v="1"/>
    <s v="https://www.audible.co.uk/pd/The-Name-of-the-Wind-Audiobook/B007FGF3P4?ref=a_library_t_c5_libItem_&amp;pf_rd_p=da5752e8-6ae2-4c79-a3e2-1ab92e079358&amp;pf_rd_r=C6ZTXGECZHW0YHC2GBQG"/>
    <x v="8"/>
    <n v="1"/>
    <n v="1"/>
    <n v="1"/>
    <n v="0"/>
    <n v="1"/>
    <n v="0"/>
    <n v="1690"/>
    <n v="338"/>
    <n v="1"/>
  </r>
  <r>
    <s v="The Unlikely Pilgrimage of Harold Fry"/>
    <s v="Rachel Joyce"/>
    <s v="Jim Broadbent"/>
    <s v="Harold Fry, #1"/>
    <n v="597"/>
    <m/>
    <d v="2015-07-30T00:00:00"/>
    <b v="1"/>
    <n v="5"/>
    <n v="5"/>
    <n v="5"/>
    <s v="https://www.audible.co.uk/pd/The-Unlikely-Pilgrimage-of-Harold-Fry-Audiobook/B007HQAZ00?ref=a_library_t_c5_libItem_&amp;pf_rd_p=da5752e8-6ae2-4c79-a3e2-1ab92e079358&amp;pf_rd_r=C6ZTXGECZHW0YHC2GBQG"/>
    <x v="8"/>
    <n v="1"/>
    <n v="1"/>
    <n v="1"/>
    <n v="0"/>
    <n v="1"/>
    <n v="0"/>
    <n v="597"/>
    <n v="597"/>
    <n v="5"/>
  </r>
  <r>
    <s v="Oscar Wilde's The Canterville Ghost"/>
    <s v="Oscar Wilde, Gareth Tilley (dramatized by)"/>
    <s v="Jerry Robbins, J.T. Turner, The Colonial Radio Players, Diane Capen, James Turner, Gabriel Clark, Cynthia Pape, John Pease"/>
    <m/>
    <n v="97"/>
    <m/>
    <d v="2015-07-25T00:00:00"/>
    <m/>
    <n v="3"/>
    <n v="4"/>
    <n v="3"/>
    <s v="https://www.audible.co.uk/pd/Oscar-Wildes-The-Canterville-Ghost-Audiobook/B00CJ09XN4?ref=a_library_t_c5_libItem_&amp;pf_rd_p=da5752e8-6ae2-4c79-a3e2-1ab92e079358&amp;pf_rd_r=C6ZTXGECZHW0YHC2GBQG"/>
    <x v="8"/>
    <n v="1"/>
    <n v="1"/>
    <n v="1"/>
    <n v="0"/>
    <n v="0"/>
    <n v="1"/>
    <n v="97"/>
    <n v="58.199999999999996"/>
    <s v=""/>
  </r>
  <r>
    <s v="Child 44"/>
    <s v="Tom Rob Smith"/>
    <s v="Steven Pacey"/>
    <s v="Leo Demidov, #1"/>
    <n v="863"/>
    <m/>
    <d v="2015-07-07T00:00:00"/>
    <m/>
    <n v="4"/>
    <n v="4"/>
    <n v="4"/>
    <s v="https://www.audible.co.uk/pd/Child-44-Audiobook/B004FTSGHQ?ref=a_library_t_c5_libItem_&amp;pf_rd_p=da5752e8-6ae2-4c79-a3e2-1ab92e079358&amp;pf_rd_r=C6ZTXGECZHW0YHC2GBQG"/>
    <x v="8"/>
    <n v="1"/>
    <n v="1"/>
    <n v="1"/>
    <n v="0"/>
    <n v="1"/>
    <n v="0"/>
    <n v="863"/>
    <n v="690.40000000000009"/>
    <n v="4"/>
  </r>
  <r>
    <s v="V for Vendetta"/>
    <s v="Alan Moore"/>
    <s v="Simon Vance"/>
    <m/>
    <n v="566"/>
    <m/>
    <d v="2015-07-07T00:00:00"/>
    <m/>
    <n v="4"/>
    <n v="4"/>
    <n v="4"/>
    <s v="https://www.audible.co.uk/pd/V-for-Vendetta-Audiobook/B004FTJK9E?ref=a_library_t_c5_libItem_&amp;pf_rd_p=da5752e8-6ae2-4c79-a3e2-1ab92e079358&amp;pf_rd_r=C6ZTXGECZHW0YHC2GBQG"/>
    <x v="8"/>
    <n v="1"/>
    <n v="1"/>
    <n v="1"/>
    <n v="0"/>
    <n v="1"/>
    <n v="0"/>
    <n v="566"/>
    <n v="452.8"/>
    <n v="4"/>
  </r>
  <r>
    <s v="I Am Legend"/>
    <s v="Richard Matheson"/>
    <s v="Robertson Dean"/>
    <m/>
    <n v="319"/>
    <m/>
    <d v="2015-04-26T00:00:00"/>
    <m/>
    <n v="3"/>
    <n v="3"/>
    <n v="3"/>
    <s v="https://www.audible.co.uk/pd/I-Am-Legend-Audiobook/B004EVOV4C?ref=a_library_t_c5_libItem_&amp;pf_rd_p=da5752e8-6ae2-4c79-a3e2-1ab92e079358&amp;pf_rd_r=C6ZTXGECZHW0YHC2GBQG"/>
    <x v="8"/>
    <n v="1"/>
    <n v="1"/>
    <n v="1"/>
    <n v="0"/>
    <n v="1"/>
    <n v="0"/>
    <n v="319"/>
    <n v="191.4"/>
    <n v="3"/>
  </r>
  <r>
    <s v="Life, Liberty and the Pursuit of Sausages"/>
    <s v="Tom Holt"/>
    <s v="Ray Sawyer"/>
    <s v="J. W. Wells &amp; Co., #7"/>
    <n v="934"/>
    <m/>
    <d v="2015-04-26T00:00:00"/>
    <m/>
    <n v="4"/>
    <n v="4"/>
    <n v="4"/>
    <s v="https://www.audible.co.uk/pd/Life-Liberty-and-the-Pursuit-of-Sausages-Audiobook/B0051QLP84?ref=a_library_t_c5_libItem_&amp;pf_rd_p=da5752e8-6ae2-4c79-a3e2-1ab92e079358&amp;pf_rd_r=C6ZTXGECZHW0YHC2GBQG"/>
    <x v="8"/>
    <n v="1"/>
    <n v="1"/>
    <n v="1"/>
    <n v="0"/>
    <n v="1"/>
    <n v="0"/>
    <n v="934"/>
    <n v="747.2"/>
    <n v="4"/>
  </r>
  <r>
    <s v="London Falling"/>
    <s v="Paul Cornell"/>
    <s v="Damian Lynch"/>
    <s v="Shadow Police, #1"/>
    <n v="839"/>
    <m/>
    <d v="2015-04-26T00:00:00"/>
    <m/>
    <n v="3"/>
    <n v="3"/>
    <n v="3"/>
    <s v="https://www.audible.co.uk/pd/London-Falling-Audiobook/B00JRGUNEG?ref=a_library_t_c5_libItem_&amp;pf_rd_p=da5752e8-6ae2-4c79-a3e2-1ab92e079358&amp;pf_rd_r=C6ZTXGECZHW0YHC2GBQG"/>
    <x v="8"/>
    <n v="1"/>
    <n v="1"/>
    <n v="1"/>
    <n v="0"/>
    <n v="1"/>
    <n v="0"/>
    <n v="839"/>
    <n v="503.4"/>
    <n v="3"/>
  </r>
  <r>
    <s v="The Abyss Beyond Dreams"/>
    <s v="Peter F. Hamilton"/>
    <s v="John Lee"/>
    <s v="Chronicle of the Fallers, #1"/>
    <n v="1347"/>
    <n v="0"/>
    <d v="2015-04-26T00:00:00"/>
    <m/>
    <n v="5"/>
    <n v="5"/>
    <n v="5"/>
    <s v="https://www.audible.co.uk/pd/The-Abyss-Beyond-Dreams-Audiobook/B00OD9HSSQ?ref=a_library_t_c5_libItem_&amp;pf_rd_p=da5752e8-6ae2-4c79-a3e2-1ab92e079358&amp;pf_rd_r=C6ZTXGECZHW0YHC2GBQG"/>
    <x v="2"/>
    <n v="1"/>
    <n v="1"/>
    <n v="1"/>
    <n v="0"/>
    <n v="1"/>
    <n v="0"/>
    <n v="1347"/>
    <n v="1347"/>
    <n v="5"/>
  </r>
  <r>
    <s v="The Bone Season"/>
    <s v="Samantha Shannon"/>
    <s v="Alana Kerr Collins"/>
    <s v="The Bone Season, #1"/>
    <n v="897"/>
    <m/>
    <d v="2015-04-26T00:00:00"/>
    <m/>
    <n v="3"/>
    <n v="3"/>
    <n v="3"/>
    <s v="https://www.audible.co.uk/pd/The-Bone-Season-Audiobook/B00E3XOIKS?ref=a_library_t_c5_libItem_&amp;pf_rd_p=da5752e8-6ae2-4c79-a3e2-1ab92e079358&amp;pf_rd_r=C6ZTXGECZHW0YHC2GBQG"/>
    <x v="8"/>
    <n v="1"/>
    <n v="1"/>
    <n v="1"/>
    <n v="0"/>
    <n v="1"/>
    <n v="0"/>
    <n v="897"/>
    <n v="538.19999999999993"/>
    <n v="3"/>
  </r>
  <r>
    <s v="The Brain that Changes Itself"/>
    <s v="Norman Doidge"/>
    <s v="Jim Bond"/>
    <m/>
    <n v="684"/>
    <n v="615.6"/>
    <d v="2015-04-26T00:00:00"/>
    <m/>
    <n v="0"/>
    <m/>
    <m/>
    <s v="https://www.audible.co.uk/pd/The-Brain-that-Changes-Itself-Audiobook/B004FTNRI4?qid=1605862284&amp;sr=1-1&amp;ref=a_search_c3_lProduct_1_1&amp;pf_rd_p=c6e316b8-14da-418d-8f91-b3cad83c5183&amp;pf_rd_r=VEWJ66JS9B1Q4M29QVAV"/>
    <x v="8"/>
    <n v="1"/>
    <n v="1"/>
    <n v="0"/>
    <n v="1"/>
    <n v="0"/>
    <n v="0"/>
    <n v="68.399999999999977"/>
    <n v="0"/>
    <s v=""/>
  </r>
  <r>
    <s v="The Humans"/>
    <s v="Matt Haig"/>
    <s v="Mark Meadows"/>
    <m/>
    <n v="490"/>
    <m/>
    <d v="2015-04-26T00:00:00"/>
    <m/>
    <n v="2"/>
    <n v="3"/>
    <n v="2"/>
    <s v="https://www.audible.co.uk/pd/The-Humans-Audiobook/B00CMR1HFG?ref=a_library_t_c5_libItem_&amp;pf_rd_p=da5752e8-6ae2-4c79-a3e2-1ab92e079358&amp;pf_rd_r=C6ZTXGECZHW0YHC2GBQG"/>
    <x v="8"/>
    <n v="1"/>
    <n v="1"/>
    <n v="1"/>
    <n v="0"/>
    <n v="1"/>
    <n v="0"/>
    <n v="490"/>
    <n v="196"/>
    <n v="2"/>
  </r>
  <r>
    <s v="The Rats"/>
    <s v="James Herbert"/>
    <s v="David Rintoul"/>
    <m/>
    <n v="374"/>
    <m/>
    <d v="2015-04-26T00:00:00"/>
    <m/>
    <n v="4"/>
    <n v="4"/>
    <n v="4"/>
    <s v="https://www.audible.co.uk/pd/The-Rats-Audiobook/B00F5BC02A?ref=a_library_t_c5_libItem_&amp;pf_rd_p=da5752e8-6ae2-4c79-a3e2-1ab92e079358&amp;pf_rd_r=C6ZTXGECZHW0YHC2GBQG"/>
    <x v="8"/>
    <n v="1"/>
    <n v="1"/>
    <n v="1"/>
    <n v="0"/>
    <n v="1"/>
    <n v="0"/>
    <n v="374"/>
    <n v="299.2"/>
    <n v="4"/>
  </r>
  <r>
    <s v="Touch"/>
    <s v="Claire North"/>
    <s v="Peter Kenny"/>
    <m/>
    <n v="760"/>
    <m/>
    <d v="2015-04-22T00:00:00"/>
    <b v="1"/>
    <n v="5"/>
    <n v="5"/>
    <n v="5"/>
    <s v="https://www.audible.co.uk/pd/Touch-Audiobook/B00S1VJDKS?ref=a_library_t_c5_libItem_&amp;pf_rd_p=da5752e8-6ae2-4c79-a3e2-1ab92e079358&amp;pf_rd_r=C6ZTXGECZHW0YHC2GBQG"/>
    <x v="8"/>
    <n v="1"/>
    <n v="1"/>
    <n v="1"/>
    <n v="0"/>
    <n v="1"/>
    <n v="0"/>
    <n v="760"/>
    <n v="760"/>
    <n v="5"/>
  </r>
  <r>
    <s v="Poison"/>
    <s v="Chris Wooding"/>
    <s v="Virginia Leishman"/>
    <m/>
    <n v="566"/>
    <m/>
    <d v="2015-04-15T00:00:00"/>
    <m/>
    <n v="4"/>
    <n v="4"/>
    <n v="4"/>
    <s v="https://www.audible.co.uk/pd/Poison-Audiobook/B00B7DUATU?ref=a_library_t_c5_libItem_&amp;pf_rd_p=da5752e8-6ae2-4c79-a3e2-1ab92e079358&amp;pf_rd_r=C6ZTXGECZHW0YHC2GBQG"/>
    <x v="8"/>
    <n v="1"/>
    <n v="1"/>
    <n v="1"/>
    <n v="0"/>
    <n v="1"/>
    <n v="0"/>
    <n v="566"/>
    <n v="452.8"/>
    <n v="4"/>
  </r>
  <r>
    <s v="The First Fifteen Lives of Harry August"/>
    <s v="Claire North"/>
    <s v="Peter Kenny"/>
    <m/>
    <n v="728"/>
    <m/>
    <d v="2015-04-07T00:00:00"/>
    <b v="1"/>
    <n v="5"/>
    <n v="5"/>
    <n v="5"/>
    <s v="https://www.audible.co.uk/pd/The-First-Fifteen-Lives-of-Harry-August-Audiobook/B00IRIYI64?ref=a_library_t_c5_libItem_&amp;pf_rd_p=da5752e8-6ae2-4c79-a3e2-1ab92e079358&amp;pf_rd_r=C6ZTXGECZHW0YHC2GBQG"/>
    <x v="8"/>
    <n v="1"/>
    <n v="1"/>
    <n v="1"/>
    <n v="0"/>
    <n v="1"/>
    <n v="0"/>
    <n v="728"/>
    <n v="728"/>
    <n v="5"/>
  </r>
  <r>
    <s v="Broken Angels"/>
    <s v="Richard Morgan"/>
    <s v="Todd McLaren"/>
    <s v="Takeshi Kovacs Trilogy, #2"/>
    <n v="944"/>
    <m/>
    <d v="2015-04-03T00:00:00"/>
    <m/>
    <n v="4"/>
    <n v="4"/>
    <n v="4"/>
    <s v="https://www.audible.co.uk/pd/Broken-Angels-Audiobook/B00OSA5U30?ref=a_library_t_c5_libItem_&amp;pf_rd_p=da5752e8-6ae2-4c79-a3e2-1ab92e079358&amp;pf_rd_r=C6ZTXGECZHW0YHC2GBQG"/>
    <x v="8"/>
    <n v="1"/>
    <n v="1"/>
    <n v="1"/>
    <n v="0"/>
    <n v="1"/>
    <n v="0"/>
    <n v="944"/>
    <n v="755.2"/>
    <n v="4"/>
  </r>
  <r>
    <s v="The Man Who Mistook His Wife for a Hat"/>
    <s v="Oliver Sacks"/>
    <s v="Jonathan Davis"/>
    <m/>
    <n v="576"/>
    <n v="0"/>
    <d v="2015-03-30T00:00:00"/>
    <m/>
    <n v="3"/>
    <n v="3"/>
    <n v="3"/>
    <m/>
    <x v="8"/>
    <n v="1"/>
    <n v="1"/>
    <n v="1"/>
    <n v="0"/>
    <n v="1"/>
    <n v="0"/>
    <n v="576"/>
    <n v="345.59999999999997"/>
    <n v="3"/>
  </r>
  <r>
    <s v="Mindstar Rising"/>
    <s v="Peter F. Hamilton"/>
    <s v="Toby Longworth"/>
    <s v="Greg Mandel, #1"/>
    <n v="892"/>
    <m/>
    <d v="2015-03-23T00:00:00"/>
    <m/>
    <n v="3"/>
    <n v="4"/>
    <n v="4"/>
    <s v="https://www.audible.co.uk/pd/Mindstar-Rising-Audiobook/B006FZ80GK?ref=a_library_t_c5_libItem_&amp;pf_rd_p=da5752e8-6ae2-4c79-a3e2-1ab92e079358&amp;pf_rd_r=C6ZTXGECZHW0YHC2GBQG"/>
    <x v="8"/>
    <n v="1"/>
    <n v="1"/>
    <n v="1"/>
    <n v="0"/>
    <n v="1"/>
    <n v="0"/>
    <n v="892"/>
    <n v="535.19999999999993"/>
    <n v="3"/>
  </r>
  <r>
    <s v="The Greatest Show on Earth"/>
    <s v="Richard Dawkins"/>
    <s v="Richard Dawkins, Lalla Ward"/>
    <m/>
    <n v="879"/>
    <m/>
    <d v="2015-03-15T00:00:00"/>
    <m/>
    <n v="4"/>
    <n v="4"/>
    <n v="4"/>
    <s v="https://www.audible.co.uk/pd/The-Greatest-Show-on-Earth-Audiobook/B004FUEK9S?ref=a_library_t_c5_libItem_&amp;pf_rd_p=da5752e8-6ae2-4c79-a3e2-1ab92e079358&amp;pf_rd_r=C6ZTXGECZHW0YHC2GBQG"/>
    <x v="8"/>
    <n v="1"/>
    <n v="1"/>
    <n v="1"/>
    <n v="0"/>
    <n v="1"/>
    <n v="0"/>
    <n v="879"/>
    <n v="703.2"/>
    <n v="4"/>
  </r>
  <r>
    <s v="The Girl with All the Gifts"/>
    <s v="M. R. Carey"/>
    <s v="Finty Williams"/>
    <s v="The Girl with All the Gifts, #1"/>
    <n v="782"/>
    <m/>
    <d v="2015-02-08T00:00:00"/>
    <b v="1"/>
    <n v="5"/>
    <n v="5"/>
    <n v="5"/>
    <s v="https://www.audible.co.uk/pd/The-Girl-with-All-the-Gifts-Audiobook/B00H3RFMCY?ref=a_library_t_c5_libItem_&amp;pf_rd_p=da5752e8-6ae2-4c79-a3e2-1ab92e079358&amp;pf_rd_r=C6ZTXGECZHW0YHC2GBQG"/>
    <x v="8"/>
    <n v="1"/>
    <n v="1"/>
    <n v="1"/>
    <n v="0"/>
    <n v="1"/>
    <n v="0"/>
    <n v="782"/>
    <n v="782"/>
    <n v="5"/>
  </r>
  <r>
    <s v="The Martian"/>
    <s v="Andy Weir"/>
    <s v="R. C. Bray"/>
    <m/>
    <n v="653"/>
    <n v="0"/>
    <d v="2015-02-02T00:00:00"/>
    <b v="1"/>
    <n v="5"/>
    <n v="4"/>
    <n v="4"/>
    <m/>
    <x v="8"/>
    <n v="1"/>
    <n v="1"/>
    <n v="1"/>
    <n v="0"/>
    <n v="1"/>
    <n v="0"/>
    <n v="653"/>
    <n v="653"/>
    <n v="5"/>
  </r>
  <r>
    <s v="Foxglove Summer"/>
    <s v="Ben Aaronovitch"/>
    <s v="Kobna Holdbrook-Smith"/>
    <s v="Rivers of London Series, #5"/>
    <n v="645"/>
    <m/>
    <d v="2015-01-26T00:00:00"/>
    <m/>
    <n v="4"/>
    <n v="4"/>
    <n v="4"/>
    <s v="https://www.audible.co.uk/pd/Foxglove-Summer-Audiobook/B00PCV52EQ?ref=a_library_t_c5_libItem_&amp;pf_rd_p=da5752e8-6ae2-4c79-a3e2-1ab92e079358&amp;pf_rd_r=C6ZTXGECZHW0YHC2GBQG"/>
    <x v="8"/>
    <n v="1"/>
    <n v="1"/>
    <n v="1"/>
    <n v="0"/>
    <n v="1"/>
    <n v="0"/>
    <n v="645"/>
    <n v="516"/>
    <n v="4"/>
  </r>
  <r>
    <s v="I Think You'll Find It's a Bit More Complicated Than That"/>
    <s v="Ben Goldacre"/>
    <s v="Ben Goldacre and Jot Davies"/>
    <m/>
    <n v="765"/>
    <m/>
    <d v="2015-01-17T00:00:00"/>
    <m/>
    <n v="4"/>
    <n v="4"/>
    <n v="4"/>
    <s v="https://www.audible.co.uk/pd/I-Think-Youll-Find-Its-a-Bit-More-Complicated-Than-That-Audiobook/B00OAJAZLQ?ref=a_library_t_c5_libItem_&amp;pf_rd_p=da5752e8-6ae2-4c79-a3e2-1ab92e079358&amp;pf_rd_r=C6ZTXGECZHW0YHC2GBQG"/>
    <x v="8"/>
    <n v="1"/>
    <n v="1"/>
    <n v="1"/>
    <n v="0"/>
    <n v="1"/>
    <n v="0"/>
    <n v="765"/>
    <n v="612"/>
    <n v="4"/>
  </r>
  <r>
    <s v="A War of Gifts"/>
    <s v="Orson Scott Card"/>
    <s v="Scott Brick, Stefan Rudnicki"/>
    <s v="The Enderverse, #5.5, Ender's Game, #5.5"/>
    <n v="146"/>
    <m/>
    <d v="2014-12-27T00:00:00"/>
    <m/>
    <n v="4"/>
    <m/>
    <m/>
    <s v="https://www.audible.co.uk/pd/A-War-of-Gifts-Audiobook/B004EVRFRM?ref=a_library_t_c5_libItem_&amp;pf_rd_p=da5752e8-6ae2-4c79-a3e2-1ab92e079358&amp;pf_rd_r=C6ZTXGECZHW0YHC2GBQG"/>
    <x v="8"/>
    <n v="1"/>
    <n v="1"/>
    <n v="1"/>
    <n v="0"/>
    <n v="1"/>
    <n v="0"/>
    <n v="146"/>
    <n v="116.80000000000001"/>
    <n v="4"/>
  </r>
  <r>
    <s v="The Last Policeman"/>
    <s v="Ben H. Winters"/>
    <s v="Peter Berkrot"/>
    <s v="The Last Policeman, #1"/>
    <n v="500"/>
    <m/>
    <d v="2014-12-27T00:00:00"/>
    <m/>
    <n v="3"/>
    <m/>
    <m/>
    <s v="https://www.audible.co.uk/pd/The-Last-Policeman-Audiobook/B008H2WQ0A?ref=a_library_t_c5_libItem_&amp;pf_rd_p=da5752e8-6ae2-4c79-a3e2-1ab92e079358&amp;pf_rd_r=C6ZTXGECZHW0YHC2GBQG"/>
    <x v="8"/>
    <n v="1"/>
    <n v="1"/>
    <n v="1"/>
    <n v="0"/>
    <n v="1"/>
    <n v="0"/>
    <n v="500"/>
    <n v="300"/>
    <n v="3"/>
  </r>
  <r>
    <s v="The Collectors"/>
    <s v="Philip Pullman"/>
    <s v="Bill Nighy"/>
    <s v="His Dark Materials"/>
    <n v="32"/>
    <m/>
    <d v="2014-12-20T00:00:00"/>
    <m/>
    <n v="4"/>
    <m/>
    <m/>
    <s v="https://www.audible.co.uk/pd/The-Collectors-Audiobook/B00QU7H3X4?ref=a_library_t_c5_libItem_&amp;pf_rd_p=da5752e8-6ae2-4c79-a3e2-1ab92e079358&amp;pf_rd_r=C6ZTXGECZHW0YHC2GBQG"/>
    <x v="9"/>
    <n v="1"/>
    <n v="1"/>
    <n v="1"/>
    <n v="0"/>
    <n v="0"/>
    <n v="1"/>
    <n v="32"/>
    <n v="25.6"/>
    <s v=""/>
  </r>
  <r>
    <s v="The Evolutionary Void"/>
    <s v="Peter F. Hamilton"/>
    <s v="John Lee"/>
    <s v="Void Trilogy, #3"/>
    <n v="1490"/>
    <m/>
    <d v="2014-12-02T00:00:00"/>
    <m/>
    <n v="4"/>
    <m/>
    <m/>
    <s v="https://www.audible.co.uk/pd/The-Evolutionary-Void-Audiobook/B004FU4BEC?ref=a_library_t_c5_libItem_&amp;pf_rd_p=da5752e8-6ae2-4c79-a3e2-1ab92e079358&amp;pf_rd_r=C6ZTXGECZHW0YHC2GBQG"/>
    <x v="9"/>
    <n v="1"/>
    <n v="1"/>
    <n v="1"/>
    <n v="0"/>
    <n v="1"/>
    <n v="0"/>
    <n v="1490"/>
    <n v="1192"/>
    <n v="4"/>
  </r>
  <r>
    <s v="Retribution Falls"/>
    <s v="Chris Wooding"/>
    <s v="Rupert Degas"/>
    <s v="Tales of the Ketty Jay, #1"/>
    <n v="835"/>
    <m/>
    <d v="2014-11-12T00:00:00"/>
    <b v="1"/>
    <n v="5"/>
    <n v="5"/>
    <n v="5"/>
    <s v="https://www.audible.co.uk/pd/Retribution-Falls-Audiobook/B00BFEYYIO?ref=a_library_t_c5_libItem_&amp;pf_rd_p=da5752e8-6ae2-4c79-a3e2-1ab92e079358&amp;pf_rd_r=C6ZTXGECZHW0YHC2GBQG"/>
    <x v="9"/>
    <n v="1"/>
    <n v="1"/>
    <n v="1"/>
    <n v="0"/>
    <n v="1"/>
    <n v="0"/>
    <n v="835"/>
    <n v="835"/>
    <n v="5"/>
  </r>
  <r>
    <s v="The Temporal Void"/>
    <s v="Peter F. Hamilton"/>
    <s v="John Lee"/>
    <s v="Void Trilogy, #2"/>
    <n v="1510"/>
    <m/>
    <d v="2014-11-12T00:00:00"/>
    <m/>
    <n v="4"/>
    <m/>
    <m/>
    <s v="https://www.audible.co.uk/pd/The-Temporal-Void-Audiobook/B004FU48HW?ref=a_library_t_c5_libItem_&amp;pf_rd_p=da5752e8-6ae2-4c79-a3e2-1ab92e079358&amp;pf_rd_r=C6ZTXGECZHW0YHC2GBQG"/>
    <x v="9"/>
    <n v="1"/>
    <n v="1"/>
    <n v="1"/>
    <n v="0"/>
    <n v="1"/>
    <n v="0"/>
    <n v="1510"/>
    <n v="1208"/>
    <n v="4"/>
  </r>
  <r>
    <s v="Wheels of Terror"/>
    <s v="Sven Hassel"/>
    <s v="Rupert Degas"/>
    <m/>
    <n v="606"/>
    <m/>
    <d v="2014-11-12T00:00:00"/>
    <m/>
    <n v="4"/>
    <m/>
    <m/>
    <s v="https://www.audible.co.uk/pd/Wheels-of-Terror-Audiobook/B00JMO6LIU?ref=a_library_t_c5_libItem_&amp;pf_rd_p=da5752e8-6ae2-4c79-a3e2-1ab92e079358&amp;pf_rd_r=C6ZTXGECZHW0YHC2GBQG"/>
    <x v="9"/>
    <n v="1"/>
    <n v="1"/>
    <n v="1"/>
    <n v="0"/>
    <n v="1"/>
    <n v="0"/>
    <n v="606"/>
    <n v="484.8"/>
    <n v="4"/>
  </r>
  <r>
    <s v="The Last Wish"/>
    <s v="Andrzej Sapkowski"/>
    <s v="Peter Kenny"/>
    <s v="The Witcher Saga"/>
    <n v="615"/>
    <m/>
    <d v="2014-11-05T00:00:00"/>
    <m/>
    <n v="3"/>
    <m/>
    <m/>
    <s v="https://www.audible.co.uk/pd/The-Last-Wish-Audiobook/B00HWCA2VG?ref=a_library_t_c5_libItem_&amp;pf_rd_p=da5752e8-6ae2-4c79-a3e2-1ab92e079358&amp;pf_rd_r=C6ZTXGECZHW0YHC2GBQG"/>
    <x v="9"/>
    <n v="1"/>
    <n v="1"/>
    <n v="1"/>
    <n v="0"/>
    <n v="1"/>
    <n v="0"/>
    <n v="615"/>
    <n v="369"/>
    <n v="3"/>
  </r>
  <r>
    <s v="What If?"/>
    <s v="Randall Munroe"/>
    <s v="Wil Wheaton"/>
    <m/>
    <n v="395"/>
    <m/>
    <d v="2014-11-05T00:00:00"/>
    <m/>
    <n v="3"/>
    <m/>
    <m/>
    <s v="https://www.audible.co.uk/pd/What-If-Audiobook/B00M4LX55U?ref=a_library_t_c5_libItem_&amp;pf_rd_p=da5752e8-6ae2-4c79-a3e2-1ab92e079358&amp;pf_rd_r=C6ZTXGECZHW0YHC2GBQG"/>
    <x v="9"/>
    <n v="1"/>
    <n v="1"/>
    <n v="1"/>
    <n v="0"/>
    <n v="1"/>
    <n v="0"/>
    <n v="395"/>
    <n v="237"/>
    <n v="3"/>
  </r>
  <r>
    <s v="Click-Clack the Rattlebag, a free short story written and performed by Neil Gaiman"/>
    <s v="Neil Gaiman"/>
    <s v="Neil Gaiman"/>
    <m/>
    <n v="11"/>
    <n v="0"/>
    <d v="2014-10-30T00:00:00"/>
    <m/>
    <n v="3"/>
    <m/>
    <m/>
    <m/>
    <x v="9"/>
    <n v="1"/>
    <n v="1"/>
    <n v="1"/>
    <n v="0"/>
    <n v="0"/>
    <n v="1"/>
    <n v="11"/>
    <n v="6.6"/>
    <s v=""/>
  </r>
  <r>
    <s v="The Dreaming Void"/>
    <s v="Peter F. Hamilton"/>
    <s v="Toby Longworth"/>
    <s v="Void Trilogy, #1"/>
    <n v="1312"/>
    <m/>
    <d v="2014-10-26T00:00:00"/>
    <m/>
    <n v="4"/>
    <m/>
    <m/>
    <s v="https://www.audible.co.uk/pd/The-Dreaming-Void-Audiobook/B004FU45YS?ref=a_library_t_c5_libItem_&amp;pf_rd_p=da5752e8-6ae2-4c79-a3e2-1ab92e079358&amp;pf_rd_r=C6ZTXGECZHW0YHC2GBQG"/>
    <x v="9"/>
    <n v="1"/>
    <n v="1"/>
    <n v="1"/>
    <n v="0"/>
    <n v="1"/>
    <n v="0"/>
    <n v="1312"/>
    <n v="1049.6000000000001"/>
    <n v="4"/>
  </r>
  <r>
    <s v="Adapt"/>
    <s v="Tim Harford"/>
    <s v="Jonathan Keeble"/>
    <m/>
    <n v="597"/>
    <m/>
    <d v="2014-10-19T00:00:00"/>
    <m/>
    <n v="4"/>
    <m/>
    <m/>
    <s v="https://www.audible.co.uk/pd/Adapt-Audiobook/B004XWE7V4?ref=a_library_t_c5_libItem_&amp;pf_rd_p=da5752e8-6ae2-4c79-a3e2-1ab92e079358&amp;pf_rd_r=C6ZTXGECZHW0YHC2GBQG"/>
    <x v="9"/>
    <n v="1"/>
    <n v="1"/>
    <n v="1"/>
    <n v="0"/>
    <n v="1"/>
    <n v="0"/>
    <n v="597"/>
    <n v="477.6"/>
    <n v="4"/>
  </r>
  <r>
    <s v="The Legend of Sleepy Hollow"/>
    <s v="Washington Irving"/>
    <s v="Tom Mison"/>
    <m/>
    <n v="75"/>
    <m/>
    <d v="2014-10-11T00:00:00"/>
    <m/>
    <n v="2"/>
    <n v="2"/>
    <n v="2"/>
    <s v="https://www.audible.co.uk/pd/The-Legend-of-Sleepy-Hollow-Audiobook/B00NACRZQM?ref=a_library_t_c5_libItem_&amp;pf_rd_p=da5752e8-6ae2-4c79-a3e2-1ab92e079358&amp;pf_rd_r=7RJR5JZD7TN6YMBTPPVJ"/>
    <x v="9"/>
    <n v="1"/>
    <n v="1"/>
    <n v="1"/>
    <n v="0"/>
    <n v="0"/>
    <n v="1"/>
    <n v="75"/>
    <n v="30"/>
    <s v=""/>
  </r>
  <r>
    <s v="Altered Carbon"/>
    <s v="Richard Morgan"/>
    <s v="Todd McLaren"/>
    <s v="Takeshi Kovacs Trilogy, #1"/>
    <n v="1034"/>
    <m/>
    <d v="2014-09-13T00:00:00"/>
    <b v="1"/>
    <n v="5"/>
    <m/>
    <m/>
    <s v="https://www.audible.co.uk/pd/Altered-Carbon-Audiobook/B00BNHT14K?ref=a_library_t_c5_libItem_&amp;pf_rd_p=da5752e8-6ae2-4c79-a3e2-1ab92e079358&amp;pf_rd_r=7RJR5JZD7TN6YMBTPPVJ"/>
    <x v="9"/>
    <n v="1"/>
    <n v="1"/>
    <n v="1"/>
    <n v="0"/>
    <n v="1"/>
    <n v="0"/>
    <n v="1034"/>
    <n v="1034"/>
    <n v="5"/>
  </r>
  <r>
    <s v="The Undercover Economist Strikes Back"/>
    <s v="Tim Harford"/>
    <s v="Cameron Stewart, Gavin Osborn"/>
    <m/>
    <n v="449"/>
    <m/>
    <d v="2014-09-13T00:00:00"/>
    <m/>
    <n v="4"/>
    <n v="4"/>
    <n v="4"/>
    <s v="https://www.audible.co.uk/pd/The-Undercover-Economist-Strikes-Back-Audiobook/B00EJMP6NQ?ref=a_library_t_c5_libItem_&amp;pf_rd_p=da5752e8-6ae2-4c79-a3e2-1ab92e079358&amp;pf_rd_r=7RJR5JZD7TN6YMBTPPVJ"/>
    <x v="9"/>
    <n v="1"/>
    <n v="1"/>
    <n v="1"/>
    <n v="0"/>
    <n v="1"/>
    <n v="0"/>
    <n v="449"/>
    <n v="359.20000000000005"/>
    <n v="4"/>
  </r>
  <r>
    <s v="Judas Unchained"/>
    <s v="Peter F. Hamilton"/>
    <s v="John Lee"/>
    <s v="Commonwealth Saga, #2"/>
    <n v="2459"/>
    <m/>
    <d v="2014-08-12T00:00:00"/>
    <m/>
    <n v="5"/>
    <n v="5"/>
    <n v="5"/>
    <s v="https://www.audible.co.uk/pd/Judas-Unchained-Audiobook/B004FU4A2A?ref=a_library_t_c5_libItem_&amp;pf_rd_p=da5752e8-6ae2-4c79-a3e2-1ab92e079358&amp;pf_rd_r=7RJR5JZD7TN6YMBTPPVJ"/>
    <x v="9"/>
    <n v="1"/>
    <n v="1"/>
    <n v="1"/>
    <n v="0"/>
    <n v="1"/>
    <n v="0"/>
    <n v="2459"/>
    <n v="2459"/>
    <n v="5"/>
  </r>
  <r>
    <s v="Pandora's Star"/>
    <s v="Peter F. Hamilton"/>
    <s v="John Lee"/>
    <s v="Commonwealth Saga, #1"/>
    <n v="2253"/>
    <m/>
    <d v="2014-07-18T00:00:00"/>
    <b v="1"/>
    <n v="5"/>
    <n v="5"/>
    <n v="5"/>
    <s v="https://www.audible.co.uk/pd/Pandoras-Star-Audiobook/B004FU4ALG?ref=a_library_t_c5_libItem_&amp;pf_rd_p=da5752e8-6ae2-4c79-a3e2-1ab92e079358&amp;pf_rd_r=7RJR5JZD7TN6YMBTPPVJ"/>
    <x v="9"/>
    <n v="1"/>
    <n v="1"/>
    <n v="1"/>
    <n v="0"/>
    <n v="1"/>
    <n v="0"/>
    <n v="2253"/>
    <n v="2253"/>
    <n v="5"/>
  </r>
  <r>
    <s v="Tales of the City"/>
    <s v="Armistead Maupin"/>
    <s v="Frances McDormand"/>
    <s v="Tales of the City, #1"/>
    <n v="459"/>
    <m/>
    <d v="2014-06-07T00:00:00"/>
    <m/>
    <n v="3"/>
    <n v="3"/>
    <n v="3"/>
    <s v="https://www.audible.co.uk/pd/Tales-of-the-City-Audiobook/B00IO3V55O?ref=a_library_t_c5_libItem_&amp;pf_rd_p=da5752e8-6ae2-4c79-a3e2-1ab92e079358&amp;pf_rd_r=7RJR5JZD7TN6YMBTPPVJ"/>
    <x v="9"/>
    <n v="1"/>
    <n v="1"/>
    <n v="1"/>
    <n v="0"/>
    <n v="1"/>
    <n v="0"/>
    <n v="459"/>
    <n v="275.39999999999998"/>
    <n v="3"/>
  </r>
  <r>
    <s v="The Ethical Slut"/>
    <s v="Janet W. Hardy, Dossie Easton"/>
    <s v="Janet W. Hardy, Dossie Easton"/>
    <m/>
    <n v="621"/>
    <m/>
    <d v="2014-05-29T00:00:00"/>
    <m/>
    <n v="3"/>
    <n v="3"/>
    <n v="3"/>
    <s v="https://www.audible.co.uk/pd/The-Ethical-Slut-Audiobook/B00B1W4R4Q?ref=a_library_t_c5_libItem_&amp;pf_rd_p=da5752e8-6ae2-4c79-a3e2-1ab92e079358&amp;pf_rd_r=7RJR5JZD7TN6YMBTPPVJ"/>
    <x v="9"/>
    <n v="1"/>
    <n v="1"/>
    <n v="1"/>
    <n v="0"/>
    <n v="1"/>
    <n v="0"/>
    <n v="621"/>
    <n v="372.59999999999997"/>
    <n v="3"/>
  </r>
  <r>
    <s v="Look Who's Back"/>
    <s v="Timur Vermes"/>
    <s v="Julian Rhind-Tutt"/>
    <m/>
    <n v="670"/>
    <m/>
    <d v="2014-05-17T00:00:00"/>
    <m/>
    <n v="4"/>
    <n v="4"/>
    <n v="4"/>
    <s v="https://www.audible.co.uk/pd/Look-Whos-Back-Audiobook/B00IRIY30U?ref=a_library_t_c5_libItem_&amp;pf_rd_p=da5752e8-6ae2-4c79-a3e2-1ab92e079358&amp;pf_rd_r=7RJR5JZD7TN6YMBTPPVJ"/>
    <x v="9"/>
    <n v="1"/>
    <n v="1"/>
    <n v="1"/>
    <n v="0"/>
    <n v="1"/>
    <n v="0"/>
    <n v="670"/>
    <n v="536"/>
    <n v="4"/>
  </r>
  <r>
    <s v="13 Things That Don't Make Sense: The Most Intriguing Scientific Mysteries"/>
    <s v="Michael Brooks"/>
    <s v="Matt Addis"/>
    <m/>
    <n v="524"/>
    <m/>
    <d v="2014-05-01T00:00:00"/>
    <m/>
    <n v="2"/>
    <n v="2"/>
    <n v="2"/>
    <s v="https://www.audible.co.uk/pd/13-Things-That-Dont-Make-Sense-The-Most-Intriguing-Scientific-Mysteries-Audiobook/B004N74SFE?ref=a_library_t_c5_libItem_&amp;pf_rd_p=da5752e8-6ae2-4c79-a3e2-1ab92e079358&amp;pf_rd_r=7RJR5JZD7TN6YMBTPPVJ"/>
    <x v="9"/>
    <n v="1"/>
    <n v="1"/>
    <n v="1"/>
    <n v="0"/>
    <n v="1"/>
    <n v="0"/>
    <n v="524"/>
    <n v="209.60000000000002"/>
    <n v="2"/>
  </r>
  <r>
    <s v="The Antidote"/>
    <s v="Oliver Burkeman"/>
    <s v="Oliver Burkeman"/>
    <m/>
    <n v="377"/>
    <n v="0"/>
    <d v="2014-05-01T00:00:00"/>
    <m/>
    <n v="3"/>
    <n v="3"/>
    <n v="3"/>
    <m/>
    <x v="9"/>
    <n v="1"/>
    <n v="1"/>
    <n v="1"/>
    <n v="0"/>
    <n v="1"/>
    <n v="0"/>
    <n v="377"/>
    <n v="226.2"/>
    <n v="3"/>
  </r>
  <r>
    <s v="The Etymologicon"/>
    <s v="Mark Forsyth"/>
    <s v="Simon Shepherd"/>
    <m/>
    <n v="402"/>
    <m/>
    <d v="2014-05-01T00:00:00"/>
    <m/>
    <n v="4"/>
    <n v="4"/>
    <n v="4"/>
    <s v="https://www.audible.co.uk/pd/The-Etymologicon-Audiobook/B007XIB8EO?ref=a_library_t_c5_libItem_&amp;pf_rd_p=da5752e8-6ae2-4c79-a3e2-1ab92e079358&amp;pf_rd_r=7RJR5JZD7TN6YMBTPPVJ"/>
    <x v="9"/>
    <n v="1"/>
    <n v="1"/>
    <n v="1"/>
    <n v="0"/>
    <n v="1"/>
    <n v="0"/>
    <n v="402"/>
    <n v="321.60000000000002"/>
    <n v="4"/>
  </r>
  <r>
    <s v="You Are Not So Smart"/>
    <s v="David McRaney"/>
    <s v="Don Hagen"/>
    <m/>
    <n v="504"/>
    <m/>
    <d v="2014-05-01T00:00:00"/>
    <m/>
    <n v="2"/>
    <n v="2"/>
    <n v="2"/>
    <s v="https://www.audible.co.uk/pd/You-Are-Not-So-Smart-Audiobook/B006K4GCWU?ref=a_library_t_c5_libItem_&amp;pf_rd_p=da5752e8-6ae2-4c79-a3e2-1ab92e079358&amp;pf_rd_r=7RJR5JZD7TN6YMBTPPVJ"/>
    <x v="9"/>
    <n v="1"/>
    <n v="1"/>
    <n v="1"/>
    <n v="0"/>
    <n v="1"/>
    <n v="0"/>
    <n v="504"/>
    <n v="201.60000000000002"/>
    <n v="2"/>
  </r>
  <r>
    <s v="A Monster Calls"/>
    <s v="Patrick Ness"/>
    <s v="Jason Isaacs"/>
    <m/>
    <n v="231"/>
    <n v="0"/>
    <d v="2014-03-15T00:00:00"/>
    <m/>
    <n v="3"/>
    <n v="3"/>
    <n v="3"/>
    <m/>
    <x v="9"/>
    <n v="1"/>
    <n v="1"/>
    <n v="1"/>
    <n v="0"/>
    <n v="1"/>
    <n v="0"/>
    <n v="231"/>
    <n v="138.6"/>
    <n v="3"/>
  </r>
  <r>
    <s v="The Knife of Never Letting Go"/>
    <s v="Patrick Ness"/>
    <s v="Humphrey Bower"/>
    <s v="Chaos Walking, #1"/>
    <n v="752"/>
    <m/>
    <d v="2014-03-15T00:00:00"/>
    <m/>
    <n v="2"/>
    <n v="2"/>
    <n v="2"/>
    <s v="https://www.audible.co.uk/pd/The-Knife-of-Never-Letting-Go-Audiobook/B004P8DOHY?ref=a_library_t_c5_libItem_&amp;pf_rd_p=da5752e8-6ae2-4c79-a3e2-1ab92e079358&amp;pf_rd_r=7RJR5JZD7TN6YMBTPPVJ"/>
    <x v="9"/>
    <n v="1"/>
    <n v="1"/>
    <n v="1"/>
    <n v="0"/>
    <n v="1"/>
    <n v="0"/>
    <n v="752"/>
    <n v="300.8"/>
    <n v="2"/>
  </r>
  <r>
    <s v="Watership Down"/>
    <s v="Richard Adams"/>
    <s v="Ralph Cosham"/>
    <m/>
    <n v="951"/>
    <n v="0"/>
    <d v="2014-03-15T00:00:00"/>
    <m/>
    <n v="4"/>
    <n v="4"/>
    <n v="4"/>
    <m/>
    <x v="9"/>
    <n v="1"/>
    <n v="1"/>
    <n v="1"/>
    <n v="0"/>
    <n v="1"/>
    <n v="0"/>
    <n v="951"/>
    <n v="760.80000000000007"/>
    <n v="4"/>
  </r>
  <r>
    <s v="Why Does E=MC2 and Why Should We Care"/>
    <s v="Brian Cox, Jeff Forshaw"/>
    <s v="Jeff Forshaw"/>
    <m/>
    <n v="423"/>
    <m/>
    <d v="2014-03-15T00:00:00"/>
    <m/>
    <n v="4"/>
    <n v="4"/>
    <n v="4"/>
    <s v="https://www.audible.co.uk/pd/Why-Does-EMC2-and-Why-Should-We-Care-Audiobook/B004SQ0YPS?ref=a_library_t_c5_libItem_&amp;pf_rd_p=da5752e8-6ae2-4c79-a3e2-1ab92e079358&amp;pf_rd_r=7RJR5JZD7TN6YMBTPPVJ"/>
    <x v="9"/>
    <n v="1"/>
    <n v="1"/>
    <n v="1"/>
    <n v="0"/>
    <n v="1"/>
    <n v="0"/>
    <n v="423"/>
    <n v="338.40000000000003"/>
    <n v="4"/>
  </r>
  <r>
    <s v="Dust"/>
    <s v="Hugh Howey"/>
    <s v="Susannah Harker"/>
    <m/>
    <n v="723"/>
    <m/>
    <d v="2014-02-21T00:00:00"/>
    <m/>
    <n v="5"/>
    <n v="5"/>
    <n v="5"/>
    <s v="https://www.audible.co.uk/pd/Dust-Audiobook/B00FY010LO?ref=a_library_t_c5_libItem_&amp;pf_rd_p=da5752e8-6ae2-4c79-a3e2-1ab92e079358&amp;pf_rd_r=7RJR5JZD7TN6YMBTPPVJ"/>
    <x v="9"/>
    <n v="1"/>
    <n v="1"/>
    <n v="1"/>
    <n v="0"/>
    <n v="1"/>
    <n v="0"/>
    <n v="723"/>
    <n v="723"/>
    <n v="5"/>
  </r>
  <r>
    <s v="Shadows in Flight"/>
    <s v="Orson Scott Card"/>
    <s v="Stefan Rudnicki, Emily Janice Card, Scott Brick, Orson Scott Card, Kirby Heyborne"/>
    <s v="The Enderverse, #14, Ender's Shadow, #5"/>
    <n v="383"/>
    <m/>
    <d v="2014-02-21T00:00:00"/>
    <m/>
    <n v="4"/>
    <n v="4"/>
    <n v="4"/>
    <s v="https://www.audible.co.uk/pd/Shadows-in-Flight-Audiobook/B006L73LVG?ref=a_library_t_c5_libItem_&amp;pf_rd_p=da5752e8-6ae2-4c79-a3e2-1ab92e079358&amp;pf_rd_r=7RJR5JZD7TN6YMBTPPVJ"/>
    <x v="9"/>
    <n v="1"/>
    <n v="1"/>
    <n v="1"/>
    <n v="0"/>
    <n v="1"/>
    <n v="0"/>
    <n v="383"/>
    <n v="306.40000000000003"/>
    <n v="4"/>
  </r>
  <r>
    <s v="The Gospel of Loki"/>
    <s v="Joanne M. Harris"/>
    <s v="Allan Corduner"/>
    <s v="Loki, #1"/>
    <n v="607"/>
    <m/>
    <d v="2014-02-21T00:00:00"/>
    <b v="1"/>
    <n v="5"/>
    <n v="5"/>
    <n v="5"/>
    <s v="https://www.audible.co.uk/pd/The-Gospel-of-Loki-Audiobook/B00ICNSBO4?ref=a_library_t_c5_libItem_&amp;pf_rd_p=da5752e8-6ae2-4c79-a3e2-1ab92e079358&amp;pf_rd_r=7RJR5JZD7TN6YMBTPPVJ"/>
    <x v="9"/>
    <n v="1"/>
    <n v="1"/>
    <n v="1"/>
    <n v="0"/>
    <n v="1"/>
    <n v="0"/>
    <n v="607"/>
    <n v="607"/>
    <n v="5"/>
  </r>
  <r>
    <s v="Shift"/>
    <s v="Hugh Howey"/>
    <s v="Peter Brooke"/>
    <m/>
    <n v="1095"/>
    <m/>
    <d v="2014-01-30T00:00:00"/>
    <m/>
    <n v="5"/>
    <n v="5"/>
    <n v="5"/>
    <s v="https://www.audible.co.uk/pd/Shift-Audiobook/B00CFO9C4E?ref=a_library_t_c5_libItem_&amp;pf_rd_p=da5752e8-6ae2-4c79-a3e2-1ab92e079358&amp;pf_rd_r=7RJR5JZD7TN6YMBTPPVJ"/>
    <x v="9"/>
    <n v="1"/>
    <n v="1"/>
    <n v="1"/>
    <n v="0"/>
    <n v="1"/>
    <n v="0"/>
    <n v="1095"/>
    <n v="1095"/>
    <n v="5"/>
  </r>
  <r>
    <s v="Neverwhere"/>
    <s v="Neil Gaiman"/>
    <s v="Christopher Lee, James McAvoy, Natalie Dormer, David Harewood, Sophie Okonedo, Benedict Cumberbatch, Anthony Head"/>
    <m/>
    <n v="228"/>
    <n v="0"/>
    <d v="2013-12-25T00:00:00"/>
    <m/>
    <n v="4"/>
    <n v="4"/>
    <n v="4"/>
    <m/>
    <x v="9"/>
    <n v="1"/>
    <n v="1"/>
    <n v="1"/>
    <n v="0"/>
    <n v="1"/>
    <n v="0"/>
    <n v="228"/>
    <n v="182.4"/>
    <n v="4"/>
  </r>
  <r>
    <s v="The Importance of Being Earnest"/>
    <s v="Oscar Wilde"/>
    <s v="James Marsters, Charles Busch, Emily Bergl, Neil Dickson, Jill Gascoine, Christopher Neame, Matthew Wolf"/>
    <m/>
    <n v="118"/>
    <m/>
    <d v="2013-12-25T00:00:00"/>
    <m/>
    <n v="4"/>
    <n v="4"/>
    <n v="4"/>
    <s v="https://www.audible.co.uk/pd/The-Importance-of-Being-Earnest-Audiobook/B004F3NF46?ref=a_library_t_c5_libItem_&amp;pf_rd_p=da5752e8-6ae2-4c79-a3e2-1ab92e079358&amp;pf_rd_r=7RJR5JZD7TN6YMBTPPVJ"/>
    <x v="9"/>
    <n v="1"/>
    <n v="1"/>
    <n v="1"/>
    <n v="0"/>
    <n v="1"/>
    <n v="0"/>
    <n v="118"/>
    <n v="94.4"/>
    <n v="4"/>
  </r>
  <r>
    <s v="The Tractate Middoth"/>
    <s v="M. R. James"/>
    <s v="David Suchet"/>
    <m/>
    <n v="42"/>
    <m/>
    <d v="2013-12-25T00:00:00"/>
    <m/>
    <n v="3"/>
    <n v="3"/>
    <n v="3"/>
    <s v="https://www.audible.co.uk/pd/The-Tractate-Middoth-Audiobook/B00HAPVY80?ref=a_library_t_c5_libItem_&amp;pf_rd_p=da5752e8-6ae2-4c79-a3e2-1ab92e079358&amp;pf_rd_r=7RJR5JZD7TN6YMBTPPVJ"/>
    <x v="9"/>
    <n v="1"/>
    <n v="1"/>
    <n v="1"/>
    <n v="0"/>
    <n v="0"/>
    <n v="1"/>
    <n v="42"/>
    <n v="25.2"/>
    <s v=""/>
  </r>
  <r>
    <s v="Oh Whistle and I'll Come to You, My Lad"/>
    <s v="M. R. James"/>
    <s v="David Suchet"/>
    <m/>
    <n v="50"/>
    <m/>
    <d v="2013-12-19T00:00:00"/>
    <m/>
    <n v="3"/>
    <n v="3"/>
    <n v="3"/>
    <s v="https://www.audible.co.uk/pd/Oh-Whistle-and-Ill-Come-to-You-My-Lad-Audiobook/B00HAPVFCK?ref=a_library_t_c5_libItem_&amp;pf_rd_p=da5752e8-6ae2-4c79-a3e2-1ab92e079358&amp;pf_rd_r=7RJR5JZD7TN6YMBTPPVJ"/>
    <x v="10"/>
    <n v="1"/>
    <n v="1"/>
    <n v="1"/>
    <n v="0"/>
    <n v="0"/>
    <n v="1"/>
    <n v="50"/>
    <n v="30"/>
    <s v=""/>
  </r>
  <r>
    <s v="A Prayer for Owen Meany"/>
    <s v="John Irving"/>
    <s v="Joe Barrett"/>
    <m/>
    <n v="1639"/>
    <n v="1475.1000000000001"/>
    <d v="2013-11-30T00:00:00"/>
    <m/>
    <n v="1"/>
    <m/>
    <m/>
    <s v="https://www.audible.co.uk/pd/A-Prayer-for-Owen-Meany-Audiobook/B004DS2V0M?qid=1605866184&amp;sr=1-1&amp;ref=a_search_c3_lProduct_1_1&amp;pf_rd_p=c6e316b8-14da-418d-8f91-b3cad83c5183&amp;pf_rd_r=R4BXKJVCXYGRC3D5HSR1"/>
    <x v="9"/>
    <n v="1"/>
    <n v="1"/>
    <n v="0"/>
    <n v="1"/>
    <n v="0"/>
    <n v="0"/>
    <n v="163.89999999999986"/>
    <n v="32.779999999999973"/>
    <s v=""/>
  </r>
  <r>
    <s v="Ender in Exile"/>
    <s v="Orson Scott Card"/>
    <s v="Stefan Rudnicki, David Birney, Cassandra Campbell, Emily Janice Card, Don Leslie, Mirron Willis, Orson Scott Card"/>
    <s v="Ender's Game, The Enderverse, #10"/>
    <n v="827"/>
    <m/>
    <d v="2013-11-30T00:00:00"/>
    <m/>
    <n v="5"/>
    <n v="5"/>
    <n v="5"/>
    <s v="https://www.audible.co.uk/pd/Ender-in-Exile-Audiobook/B0096T0GAK?ref=a_library_t_c5_libItem_&amp;pf_rd_p=da5752e8-6ae2-4c79-a3e2-1ab92e079358&amp;pf_rd_r=7RJR5JZD7TN6YMBTPPVJ"/>
    <x v="9"/>
    <n v="1"/>
    <n v="1"/>
    <n v="1"/>
    <n v="0"/>
    <n v="1"/>
    <n v="0"/>
    <n v="827"/>
    <n v="827"/>
    <n v="5"/>
  </r>
  <r>
    <s v="Wool"/>
    <s v="Hugh Howey"/>
    <s v="Susannah Harker"/>
    <m/>
    <n v="990"/>
    <m/>
    <d v="2013-11-30T00:00:00"/>
    <b v="1"/>
    <n v="5"/>
    <n v="5"/>
    <n v="5"/>
    <s v="https://www.audible.co.uk/pd/Wool-Audiobook/B00AWSSYP8?ref=a_library_t_c5_libItem_&amp;pf_rd_p=da5752e8-6ae2-4c79-a3e2-1ab92e079358&amp;pf_rd_r=7RJR5JZD7TN6YMBTPPVJ"/>
    <x v="10"/>
    <n v="1"/>
    <n v="1"/>
    <n v="1"/>
    <n v="0"/>
    <n v="1"/>
    <n v="0"/>
    <n v="990"/>
    <n v="990"/>
    <n v="5"/>
  </r>
  <r>
    <s v="Nineteen Eighty-Four"/>
    <s v="George Orwell"/>
    <s v="Samuel West"/>
    <m/>
    <n v="638"/>
    <n v="0"/>
    <d v="2013-10-07T00:00:00"/>
    <m/>
    <n v="5"/>
    <n v="5"/>
    <n v="5"/>
    <m/>
    <x v="10"/>
    <n v="1"/>
    <n v="1"/>
    <n v="1"/>
    <n v="0"/>
    <n v="1"/>
    <n v="0"/>
    <n v="638"/>
    <n v="638"/>
    <n v="5"/>
  </r>
  <r>
    <s v="The Hundred-Year-Old Man Who Climbed Out of the Window and Disappeared"/>
    <s v="Jonas Jonasson"/>
    <s v="Peter Kenny"/>
    <m/>
    <n v="663"/>
    <m/>
    <d v="2013-09-18T00:00:00"/>
    <m/>
    <n v="5"/>
    <n v="5"/>
    <n v="5"/>
    <s v="https://www.audible.co.uk/pd/The-Hundred-Year-Old-Man-Who-Climbed-Out-of-the-Window-and-Disappeared-Audiobook/B008X78M70?ref=a_library_t_c5_libItem_&amp;pf_rd_p=da5752e8-6ae2-4c79-a3e2-1ab92e079358&amp;pf_rd_r=7RJR5JZD7TN6YMBTPPVJ"/>
    <x v="10"/>
    <n v="1"/>
    <n v="1"/>
    <n v="1"/>
    <n v="0"/>
    <n v="1"/>
    <n v="0"/>
    <n v="663"/>
    <n v="663"/>
    <n v="5"/>
  </r>
  <r>
    <s v="Oh Dear Silvia"/>
    <s v="Dawn French"/>
    <s v="Dawn French, James Fleet, Llewella Gideon, Jack Lowden, James McArdle, Pauline McLynn, Maggie Steed, Ruby Turner"/>
    <m/>
    <n v="560"/>
    <m/>
    <d v="2013-08-18T00:00:00"/>
    <m/>
    <n v="4"/>
    <n v="4"/>
    <n v="4"/>
    <s v="https://www.audible.co.uk/pd/Oh-Dear-Silvia-Audiobook/B009LJONLS?ref=a_library_t_c5_libItem_&amp;pf_rd_p=da5752e8-6ae2-4c79-a3e2-1ab92e079358&amp;pf_rd_r=7RJR5JZD7TN6YMBTPPVJ"/>
    <x v="10"/>
    <n v="1"/>
    <n v="1"/>
    <n v="1"/>
    <n v="0"/>
    <n v="1"/>
    <n v="0"/>
    <n v="560"/>
    <n v="448"/>
    <n v="4"/>
  </r>
  <r>
    <s v="Argumentation: The Study of Effective Reasoning"/>
    <s v="David Zarefsky, The Great Courses"/>
    <s v="David Zarefsky"/>
    <s v="The Great Courses: Modern Philosophy"/>
    <n v="735"/>
    <m/>
    <d v="2013-08-10T00:00:00"/>
    <m/>
    <n v="3"/>
    <m/>
    <m/>
    <s v="https://www.audible.co.uk/pd/Argumentation-The-Study-of-Effective-Reasoning-2nd-Edition-Audiobook/B00DG7JG7C?ref=a_library_t_c5_libItem_&amp;pf_rd_p=da5752e8-6ae2-4c79-a3e2-1ab92e079358&amp;pf_rd_r=7RJR5JZD7TN6YMBTPPVJ"/>
    <x v="10"/>
    <n v="1"/>
    <n v="1"/>
    <n v="1"/>
    <n v="0"/>
    <n v="1"/>
    <n v="0"/>
    <n v="735"/>
    <n v="441"/>
    <n v="3"/>
  </r>
  <r>
    <s v="Effective Communication Skills"/>
    <s v="Dalton Kehoe, The Great Courses"/>
    <s v="Dalton Kehoe"/>
    <s v="The Great Courses: Professional"/>
    <n v="716"/>
    <m/>
    <d v="2013-08-10T00:00:00"/>
    <m/>
    <n v="4"/>
    <m/>
    <m/>
    <s v="https://www.audible.co.uk/pd/Effective-Communication-Skills-Audiobook/B00D93ZK7I?ref=a_library_t_c5_libItem_&amp;pf_rd_p=da5752e8-6ae2-4c79-a3e2-1ab92e079358&amp;pf_rd_r=7RJR5JZD7TN6YMBTPPVJ"/>
    <x v="9"/>
    <n v="1"/>
    <n v="1"/>
    <n v="1"/>
    <n v="0"/>
    <n v="1"/>
    <n v="0"/>
    <n v="716"/>
    <n v="572.80000000000007"/>
    <n v="4"/>
  </r>
  <r>
    <s v="How Conversation Works"/>
    <s v="Anne Curzan, The Great Courses"/>
    <s v="Anne Curzan"/>
    <s v="The Great Courses: Professional"/>
    <n v="188"/>
    <m/>
    <d v="2013-08-10T00:00:00"/>
    <m/>
    <n v="4"/>
    <m/>
    <m/>
    <s v="https://www.audible.co.uk/pd/How-Conversation-Works-6-Lessons-for-Better-Communication-Audiobook/B00DEK9PWC?ref=a_library_t_c5_libItem_&amp;pf_rd_p=da5752e8-6ae2-4c79-a3e2-1ab92e079358&amp;pf_rd_r=7RJR5JZD7TN6YMBTPPVJ"/>
    <x v="10"/>
    <n v="1"/>
    <n v="1"/>
    <n v="1"/>
    <n v="0"/>
    <n v="1"/>
    <n v="0"/>
    <n v="188"/>
    <n v="150.4"/>
    <n v="4"/>
  </r>
  <r>
    <s v="Skepticism 101: How to Think like a Scientist"/>
    <s v="Michael Shermer, The Great Courses"/>
    <s v="Michael Shermer"/>
    <s v="The Great Courses: Professional"/>
    <n v="550"/>
    <m/>
    <d v="2013-08-10T00:00:00"/>
    <m/>
    <n v="4"/>
    <m/>
    <m/>
    <s v="https://www.audible.co.uk/pd/Skepticism-101-How-to-Think-like-a-Scientist-Audiobook/B00DJE8V00?ref=a_library_t_c5_libItem_&amp;pf_rd_p=da5752e8-6ae2-4c79-a3e2-1ab92e079358&amp;pf_rd_r=7RJR5JZD7TN6YMBTPPVJ"/>
    <x v="10"/>
    <n v="1"/>
    <n v="1"/>
    <n v="1"/>
    <n v="0"/>
    <n v="1"/>
    <n v="0"/>
    <n v="550"/>
    <n v="440"/>
    <n v="4"/>
  </r>
  <r>
    <s v="The Meaning of Life: Perspectives from the World's Great Intellectual Traditions"/>
    <s v="Jay L. Garfield, The Great Courses"/>
    <s v="Jay L. Garfield"/>
    <s v="The Great Courses: Intellectual History"/>
    <n v="1121"/>
    <m/>
    <d v="2013-08-10T00:00:00"/>
    <m/>
    <n v="3"/>
    <m/>
    <m/>
    <s v="https://www.audible.co.uk/pd/The-Meaning-of-Life-Perspectives-from-the-Worlds-Great-Intellectual-Traditions-Audiobook/B00DJBGH6I?ref=a_library_t_c5_libItem_&amp;pf_rd_p=da5752e8-6ae2-4c79-a3e2-1ab92e079358&amp;pf_rd_r=7RJR5JZD7TN6YMBTPPVJ"/>
    <x v="10"/>
    <n v="1"/>
    <n v="1"/>
    <n v="1"/>
    <n v="0"/>
    <n v="1"/>
    <n v="0"/>
    <n v="1121"/>
    <n v="672.6"/>
    <n v="3"/>
  </r>
  <r>
    <s v="Your Deceptive Mind: A Scientific Guide to Critical Thinking Skills"/>
    <s v="Steven Novella, The Great Courses"/>
    <s v="Steven Novella"/>
    <s v="The Great Courses: Professional"/>
    <n v="759"/>
    <m/>
    <d v="2013-08-10T00:00:00"/>
    <m/>
    <n v="4"/>
    <m/>
    <m/>
    <s v="https://www.audible.co.uk/pd/Your-Deceptive-Mind-A-Scientific-Guide-to-Critical-Thinking-Skills-Audiobook/B00D942TYY?ref=a_library_t_c5_libItem_&amp;pf_rd_p=da5752e8-6ae2-4c79-a3e2-1ab92e079358&amp;pf_rd_r=7RJR5JZD7TN6YMBTPPVJ"/>
    <x v="9"/>
    <n v="1"/>
    <n v="1"/>
    <n v="1"/>
    <n v="0"/>
    <n v="1"/>
    <n v="0"/>
    <n v="759"/>
    <n v="607.20000000000005"/>
    <n v="4"/>
  </r>
  <r>
    <s v="Terra"/>
    <s v="Mitch Benn"/>
    <s v="Mitch Benn"/>
    <m/>
    <n v="398"/>
    <n v="0"/>
    <d v="2013-08-07T00:00:00"/>
    <m/>
    <n v="3"/>
    <n v="3"/>
    <n v="3"/>
    <m/>
    <x v="10"/>
    <n v="1"/>
    <n v="1"/>
    <n v="1"/>
    <n v="0"/>
    <n v="1"/>
    <n v="0"/>
    <n v="398"/>
    <n v="238.79999999999998"/>
    <n v="3"/>
  </r>
  <r>
    <s v="Broken Homes"/>
    <s v="Ben Aaronovitch"/>
    <s v="Kobna Holdbrook-Smith"/>
    <s v="Rivers of London Series, #4"/>
    <n v="601"/>
    <m/>
    <d v="2013-07-25T00:00:00"/>
    <m/>
    <n v="5"/>
    <n v="5"/>
    <n v="5"/>
    <s v="https://www.audible.co.uk/pd/Broken-Homes-Audiobook/B00DZPOZ0I?ref=a_library_t_c5_libItem_&amp;pf_rd_p=da5752e8-6ae2-4c79-a3e2-1ab92e079358&amp;pf_rd_r=7RJR5JZD7TN6YMBTPPVJ"/>
    <x v="10"/>
    <n v="1"/>
    <n v="1"/>
    <n v="1"/>
    <n v="0"/>
    <n v="1"/>
    <n v="0"/>
    <n v="601"/>
    <n v="601"/>
    <n v="5"/>
  </r>
  <r>
    <s v="Good Omens"/>
    <s v="Terry Pratchett, Neil Gaiman"/>
    <s v="Stephen Briggs"/>
    <m/>
    <n v="619"/>
    <n v="0"/>
    <d v="2013-07-05T00:00:00"/>
    <m/>
    <n v="4"/>
    <n v="5"/>
    <n v="4"/>
    <m/>
    <x v="10"/>
    <n v="1"/>
    <n v="1"/>
    <n v="1"/>
    <n v="0"/>
    <n v="1"/>
    <n v="0"/>
    <n v="619"/>
    <n v="495.20000000000005"/>
    <n v="4"/>
  </r>
  <r>
    <s v="Cloud Atlas"/>
    <s v="David Mitchell"/>
    <s v="Garrick Hagon, Jeff Harding, Steve Hodson, Regina Reagan, Liza Ross, David Thorpe"/>
    <m/>
    <n v="1287"/>
    <m/>
    <d v="2013-06-17T00:00:00"/>
    <m/>
    <n v="4"/>
    <n v="5"/>
    <n v="5"/>
    <s v="https://www.audible.co.uk/pd/Cloud-Atlas-Audiobook/B00BFW8HIE?ref=a_library_t_c5_libItem_&amp;pf_rd_p=da5752e8-6ae2-4c79-a3e2-1ab92e079358&amp;pf_rd_r=7RJR5JZD7TN6YMBTPPVJ"/>
    <x v="10"/>
    <n v="1"/>
    <n v="1"/>
    <n v="1"/>
    <n v="0"/>
    <n v="1"/>
    <n v="0"/>
    <n v="1287"/>
    <n v="1029.6000000000001"/>
    <n v="4"/>
  </r>
  <r>
    <s v="Bad Pharma"/>
    <s v="Ben Goldacre"/>
    <s v="Jot Davies"/>
    <m/>
    <n v="767"/>
    <m/>
    <d v="2013-06-07T00:00:00"/>
    <m/>
    <n v="5"/>
    <n v="5"/>
    <n v="5"/>
    <s v="https://www.audible.co.uk/pd/Bad-Pharma-Audiobook/B009W6YU9K?ref=a_library_t_c5_libItem_&amp;pf_rd_p=da5752e8-6ae2-4c79-a3e2-1ab92e079358&amp;pf_rd_r=7RJR5JZD7TN6YMBTPPVJ"/>
    <x v="10"/>
    <n v="1"/>
    <n v="1"/>
    <n v="1"/>
    <n v="0"/>
    <n v="1"/>
    <n v="0"/>
    <n v="767"/>
    <n v="767"/>
    <n v="5"/>
  </r>
  <r>
    <s v="Dune Messiah"/>
    <s v="Frank Herbert"/>
    <s v="Scott Brick, Katherine Kellgren, Euan Morton, Simon Vance"/>
    <s v="Dune Saga, #13, Dune, #2"/>
    <n v="537"/>
    <m/>
    <d v="2013-06-07T00:00:00"/>
    <m/>
    <n v="3"/>
    <n v="3"/>
    <n v="3"/>
    <s v="https://www.audible.co.uk/pd/Dune-Messiah-Audiobook/B004EVPB6O?ref=a_library_t_c5_libItem_&amp;pf_rd_p=da5752e8-6ae2-4c79-a3e2-1ab92e079358&amp;pf_rd_r=7RJR5JZD7TN6YMBTPPVJ"/>
    <x v="10"/>
    <n v="1"/>
    <n v="1"/>
    <n v="1"/>
    <n v="0"/>
    <n v="1"/>
    <n v="0"/>
    <n v="537"/>
    <n v="322.2"/>
    <n v="3"/>
  </r>
  <r>
    <s v="Debt: The First 5,000 Years"/>
    <s v="David Graeber"/>
    <s v="Grover Gardner"/>
    <m/>
    <n v="1041"/>
    <n v="0"/>
    <d v="2013-04-29T00:00:00"/>
    <m/>
    <n v="2"/>
    <n v="2"/>
    <n v="2"/>
    <m/>
    <x v="10"/>
    <n v="1"/>
    <n v="1"/>
    <n v="1"/>
    <n v="0"/>
    <n v="1"/>
    <n v="0"/>
    <n v="1041"/>
    <n v="416.40000000000003"/>
    <n v="2"/>
  </r>
  <r>
    <s v="Hard-boiled Wonderland and the End of the World"/>
    <s v="Haruki Murakami"/>
    <s v="Adam Sims, Ian Porter"/>
    <m/>
    <n v="840"/>
    <m/>
    <d v="2013-04-17T00:00:00"/>
    <m/>
    <n v="4"/>
    <n v="4"/>
    <n v="4"/>
    <s v="https://www.audible.co.uk/pd/Hard-boiled-Wonderland-and-the-End-of-the-World-Audiobook/B004FU2E64?ref=a_library_t_c5_libItem_&amp;pf_rd_p=da5752e8-6ae2-4c79-a3e2-1ab92e079358&amp;pf_rd_r=7RJR5JZD7TN6YMBTPPVJ"/>
    <x v="10"/>
    <n v="1"/>
    <n v="1"/>
    <n v="1"/>
    <n v="0"/>
    <n v="1"/>
    <n v="0"/>
    <n v="840"/>
    <n v="672"/>
    <n v="4"/>
  </r>
  <r>
    <s v="The Rise of Endymion"/>
    <s v="Dan Simmons"/>
    <s v="Victor Bevine"/>
    <s v="Hyperion, #4"/>
    <n v="1792"/>
    <m/>
    <d v="2013-03-01T00:00:00"/>
    <m/>
    <n v="4"/>
    <n v="4"/>
    <n v="4"/>
    <s v="https://www.audible.co.uk/pd/The-Rise-of-Endymion-Audiobook/B004FT962U?ref=a_library_t_c5_libItem_&amp;pf_rd_p=da5752e8-6ae2-4c79-a3e2-1ab92e079358&amp;pf_rd_r=7RJR5JZD7TN6YMBTPPVJ"/>
    <x v="10"/>
    <n v="1"/>
    <n v="1"/>
    <n v="1"/>
    <n v="0"/>
    <n v="1"/>
    <n v="0"/>
    <n v="1792"/>
    <n v="1433.6000000000001"/>
    <n v="4"/>
  </r>
  <r>
    <s v="How to Win Friends &amp; Influence People"/>
    <s v="Dale Carnegie"/>
    <s v="Andrew MacMillan"/>
    <m/>
    <n v="439"/>
    <m/>
    <d v="2013-02-21T00:00:00"/>
    <m/>
    <n v="2"/>
    <n v="2"/>
    <n v="2"/>
    <s v="https://www.audible.co.uk/pd/How-to-Win-Friends-Influence-People-Audiobook/B004EXIYZM?ref=a_library_t_c5_libItem_&amp;pf_rd_p=da5752e8-6ae2-4c79-a3e2-1ab92e079358&amp;pf_rd_r=7RJR5JZD7TN6YMBTPPVJ"/>
    <x v="10"/>
    <n v="1"/>
    <n v="1"/>
    <n v="1"/>
    <n v="0"/>
    <n v="1"/>
    <n v="0"/>
    <n v="439"/>
    <n v="175.60000000000002"/>
    <n v="2"/>
  </r>
  <r>
    <s v="Endymion"/>
    <s v="Dan Simmons"/>
    <s v="Victor Bevine"/>
    <s v="Hyperion, #3"/>
    <n v="1401"/>
    <m/>
    <d v="2013-02-13T00:00:00"/>
    <m/>
    <n v="4"/>
    <n v="4"/>
    <n v="4"/>
    <s v="https://www.audible.co.uk/pd/Endymion-Audiobook/B004FT95QM?ref=a_library_t_c5_libItem_&amp;pf_rd_p=da5752e8-6ae2-4c79-a3e2-1ab92e079358&amp;pf_rd_r=7RJR5JZD7TN6YMBTPPVJ"/>
    <x v="10"/>
    <n v="1"/>
    <n v="1"/>
    <n v="1"/>
    <n v="0"/>
    <n v="1"/>
    <n v="0"/>
    <n v="1401"/>
    <n v="1120.8"/>
    <n v="4"/>
  </r>
  <r>
    <s v="Unmarketing"/>
    <s v="Scott Stratten"/>
    <s v="Scott Stratten"/>
    <m/>
    <n v="338"/>
    <n v="0"/>
    <d v="2013-01-28T00:00:00"/>
    <m/>
    <n v="3"/>
    <n v="3"/>
    <n v="3"/>
    <m/>
    <x v="10"/>
    <n v="1"/>
    <n v="1"/>
    <n v="1"/>
    <n v="0"/>
    <n v="1"/>
    <n v="0"/>
    <n v="338"/>
    <n v="202.79999999999998"/>
    <n v="3"/>
  </r>
  <r>
    <s v="The Lean Startup"/>
    <s v="Eric Ries"/>
    <s v="Eric Ries"/>
    <s v="The Lean Startup"/>
    <n v="523"/>
    <m/>
    <d v="2013-01-24T00:00:00"/>
    <m/>
    <n v="3"/>
    <n v="3"/>
    <n v="3"/>
    <s v="https://www.audible.co.uk/pd/The-Lean-Startup-Audiobook/B005LXUMPO?ref=a_library_t_c5_libItem_&amp;pf_rd_p=da5752e8-6ae2-4c79-a3e2-1ab92e079358&amp;pf_rd_r=7RJR5JZD7TN6YMBTPPVJ"/>
    <x v="10"/>
    <n v="1"/>
    <n v="1"/>
    <n v="1"/>
    <n v="0"/>
    <n v="1"/>
    <n v="0"/>
    <n v="523"/>
    <n v="313.8"/>
    <n v="3"/>
  </r>
  <r>
    <s v="Outliers"/>
    <s v="Malcolm Gladwell"/>
    <s v="Malcolm Gladwell"/>
    <m/>
    <n v="442"/>
    <m/>
    <d v="2013-01-21T00:00:00"/>
    <m/>
    <n v="3"/>
    <n v="3"/>
    <n v="3"/>
    <s v="https://www.audible.co.uk/pd/Outliers-Audiobook/B004EW5DB6?ref=a_library_t_c5_libItem_&amp;pf_rd_p=da5752e8-6ae2-4c79-a3e2-1ab92e079358&amp;pf_rd_r=7RJR5JZD7TN6YMBTPPVJ"/>
    <x v="10"/>
    <n v="1"/>
    <n v="1"/>
    <n v="1"/>
    <n v="0"/>
    <n v="1"/>
    <n v="0"/>
    <n v="442"/>
    <n v="265.2"/>
    <n v="3"/>
  </r>
  <r>
    <s v="The Day Of The Triffids"/>
    <s v="John Wyndham"/>
    <s v="Samuel West"/>
    <m/>
    <n v="534"/>
    <n v="0"/>
    <d v="2013-01-21T00:00:00"/>
    <b v="1"/>
    <n v="5"/>
    <n v="5"/>
    <n v="5"/>
    <m/>
    <x v="10"/>
    <n v="1"/>
    <n v="1"/>
    <n v="1"/>
    <n v="0"/>
    <n v="1"/>
    <n v="0"/>
    <n v="534"/>
    <n v="534"/>
    <n v="5"/>
  </r>
  <r>
    <s v="Whoops!"/>
    <s v="John Lanchester"/>
    <s v="Jonathan Iris"/>
    <m/>
    <n v="420"/>
    <m/>
    <d v="2013-01-21T00:00:00"/>
    <m/>
    <n v="3"/>
    <n v="3"/>
    <n v="3"/>
    <s v="https://www.audible.co.uk/pd/Whoops-Audiobook/B004EWC18E?ref=a_library_t_c5_libItem_&amp;pf_rd_p=da5752e8-6ae2-4c79-a3e2-1ab92e079358&amp;pf_rd_r=7RJR5JZD7TN6YMBTPPVJ"/>
    <x v="10"/>
    <n v="1"/>
    <n v="1"/>
    <n v="1"/>
    <n v="0"/>
    <n v="1"/>
    <n v="0"/>
    <n v="420"/>
    <n v="252"/>
    <n v="3"/>
  </r>
  <r>
    <s v="The Fall of Hyperion"/>
    <s v="Dan Simmons"/>
    <s v="Victor Bevine"/>
    <s v="Hyperion, #2"/>
    <n v="1309"/>
    <m/>
    <d v="2013-01-10T00:00:00"/>
    <m/>
    <n v="5"/>
    <n v="5"/>
    <n v="5"/>
    <s v="https://www.audible.co.uk/pd/The-Fall-of-Hyperion-Audiobook/B004FT95EE?ref=a_library_t_c5_libItem_&amp;pf_rd_p=da5752e8-6ae2-4c79-a3e2-1ab92e079358&amp;pf_rd_r=77KPH31BC4SSEMRM274A"/>
    <x v="10"/>
    <n v="1"/>
    <n v="1"/>
    <n v="1"/>
    <n v="0"/>
    <n v="1"/>
    <n v="0"/>
    <n v="1309"/>
    <n v="1309"/>
    <n v="5"/>
  </r>
  <r>
    <s v="The Adventure of the Blue Carbuncle"/>
    <s v="Arthur Conan Doyle"/>
    <s v="Alan Cumming"/>
    <m/>
    <n v="47"/>
    <n v="0"/>
    <d v="2012-12-19T00:00:00"/>
    <m/>
    <n v="3"/>
    <n v="3"/>
    <n v="3"/>
    <m/>
    <x v="11"/>
    <n v="1"/>
    <n v="1"/>
    <n v="1"/>
    <n v="0"/>
    <n v="0"/>
    <n v="1"/>
    <n v="47"/>
    <n v="28.2"/>
    <s v=""/>
  </r>
  <r>
    <s v="Hyperion"/>
    <s v="Dan Simmons"/>
    <s v="Marc Vietor, Allyson Johnson, Kevin Pariseau, Jay Snyder, Victor Bevine"/>
    <s v="Hyperion, #1"/>
    <n v="1244"/>
    <m/>
    <d v="2012-12-16T00:00:00"/>
    <m/>
    <n v="4"/>
    <n v="4"/>
    <n v="4"/>
    <s v="https://www.audible.co.uk/pd/Hyperion-Audiobook/B004FT951W?ref=a_library_t_c5_libItem_&amp;pf_rd_p=da5752e8-6ae2-4c79-a3e2-1ab92e079358&amp;pf_rd_r=77KPH31BC4SSEMRM274A"/>
    <x v="11"/>
    <n v="1"/>
    <n v="1"/>
    <n v="1"/>
    <n v="0"/>
    <n v="1"/>
    <n v="0"/>
    <n v="1244"/>
    <n v="995.2"/>
    <n v="4"/>
  </r>
  <r>
    <s v="The Atheist's Guide to Christmas"/>
    <s v="Ariane Sherine (editor), Richard Dawkins, Simon Le Bon"/>
    <s v="Richard Dawkins, Simon Le Bon"/>
    <m/>
    <n v="313"/>
    <m/>
    <d v="2012-12-11T00:00:00"/>
    <m/>
    <n v="3"/>
    <n v="3"/>
    <n v="3"/>
    <s v="https://www.audible.co.uk/pd/The-Atheists-Guide-to-Christmas-Audiobook/B004EWBA5Y?ref=a_library_t_c5_libItem_&amp;pf_rd_p=da5752e8-6ae2-4c79-a3e2-1ab92e079358&amp;pf_rd_r=77KPH31BC4SSEMRM274A"/>
    <x v="11"/>
    <n v="1"/>
    <n v="1"/>
    <n v="1"/>
    <n v="0"/>
    <n v="1"/>
    <n v="0"/>
    <n v="313"/>
    <n v="187.79999999999998"/>
    <n v="3"/>
  </r>
  <r>
    <s v="Three Men in a Boat (To Say Nothing of the Dog)"/>
    <s v="Jerome K. Jerome"/>
    <s v="Steven Crossley"/>
    <s v="Three Men, #1"/>
    <n v="404"/>
    <m/>
    <d v="2012-08-22T00:00:00"/>
    <m/>
    <n v="2"/>
    <n v="2"/>
    <n v="2"/>
    <s v="https://www.audible.co.uk/pd/Three-Men-in-a-Boat-To-Say-Nothing-of-the-Dog-Audiobook/B004P8DTPG?ref=a_library_t_c5_libItem_&amp;pf_rd_p=da5752e8-6ae2-4c79-a3e2-1ab92e079358&amp;pf_rd_r=77KPH31BC4SSEMRM274A"/>
    <x v="11"/>
    <n v="1"/>
    <n v="1"/>
    <n v="1"/>
    <n v="0"/>
    <n v="1"/>
    <n v="0"/>
    <n v="404"/>
    <n v="161.60000000000002"/>
    <n v="2"/>
  </r>
  <r>
    <s v="A Game of Thrones"/>
    <s v="George R. R. Martin"/>
    <s v="Roy Dotrice"/>
    <s v="A Song of Ice and Fire, #1"/>
    <n v="2025"/>
    <m/>
    <d v="2012-08-21T00:00:00"/>
    <m/>
    <n v="4"/>
    <n v="4"/>
    <n v="4"/>
    <s v="https://www.audible.co.uk/pd/A-Game-of-Thrones-Audiobook/B005C52W9A?ref=a_library_t_c5_libItem_&amp;pf_rd_p=da5752e8-6ae2-4c79-a3e2-1ab92e079358&amp;pf_rd_r=77KPH31BC4SSEMRM274A"/>
    <x v="11"/>
    <n v="1"/>
    <n v="1"/>
    <n v="1"/>
    <n v="0"/>
    <n v="1"/>
    <n v="0"/>
    <n v="2025"/>
    <n v="1620"/>
    <n v="4"/>
  </r>
  <r>
    <s v="Whispers Under Ground"/>
    <s v="Ben Aaronovitch"/>
    <s v="Kobna Holdbrook-Smith"/>
    <s v="Rivers of London Series, #3"/>
    <n v="617"/>
    <m/>
    <d v="2012-06-21T00:00:00"/>
    <m/>
    <n v="5"/>
    <m/>
    <m/>
    <s v="https://www.audible.co.uk/pd/Whispers-Under-Ground-Audiobook/B0089Y8GRS?ref=a_library_t_c5_libItem_&amp;pf_rd_p=da5752e8-6ae2-4c79-a3e2-1ab92e079358&amp;pf_rd_r=77KPH31BC4SSEMRM274A"/>
    <x v="11"/>
    <n v="1"/>
    <n v="1"/>
    <n v="1"/>
    <n v="0"/>
    <n v="1"/>
    <n v="0"/>
    <n v="617"/>
    <n v="617"/>
    <n v="5"/>
  </r>
  <r>
    <s v="Out of the Silent Planet"/>
    <s v="C. S. Lewis"/>
    <s v="Steven Pacey"/>
    <s v="Ransom Trilogy, #1"/>
    <n v="390"/>
    <n v="0"/>
    <d v="2012-06-19T00:00:00"/>
    <m/>
    <n v="3"/>
    <m/>
    <m/>
    <m/>
    <x v="11"/>
    <n v="1"/>
    <n v="1"/>
    <n v="1"/>
    <n v="0"/>
    <n v="1"/>
    <n v="0"/>
    <n v="390"/>
    <n v="234"/>
    <n v="3"/>
  </r>
  <r>
    <s v="Room"/>
    <s v="Emma Donoghue"/>
    <s v="Michal Friedman, Ellen Archer, Suzanne Toren, Robert Petkoff"/>
    <m/>
    <n v="646"/>
    <m/>
    <d v="2012-06-19T00:00:00"/>
    <m/>
    <n v="4"/>
    <n v="4"/>
    <n v="4"/>
    <s v="https://www.audible.co.uk/pd/Room-Audiobook/B004FU4B2O?ref=a_library_t_c5_libItem_&amp;pf_rd_p=da5752e8-6ae2-4c79-a3e2-1ab92e079358&amp;pf_rd_r=77KPH31BC4SSEMRM274A"/>
    <x v="11"/>
    <n v="1"/>
    <n v="1"/>
    <n v="1"/>
    <n v="0"/>
    <n v="1"/>
    <n v="0"/>
    <n v="646"/>
    <n v="516.80000000000007"/>
    <n v="4"/>
  </r>
  <r>
    <s v="Something Wicked This Way Comes &amp; A Sound of Thunder"/>
    <s v="Ray Bradbury"/>
    <s v="Stefan Rudnicki"/>
    <m/>
    <n v="556"/>
    <n v="0"/>
    <d v="2012-06-19T00:00:00"/>
    <m/>
    <n v="3"/>
    <n v="3"/>
    <n v="3"/>
    <m/>
    <x v="11"/>
    <n v="1"/>
    <n v="1"/>
    <n v="1"/>
    <n v="0"/>
    <n v="1"/>
    <n v="0"/>
    <n v="556"/>
    <n v="333.59999999999997"/>
    <n v="3"/>
  </r>
  <r>
    <s v="The Alchemyst"/>
    <s v="Michael Scott"/>
    <s v="Denis O'Hare"/>
    <s v="Secrets of the Immortal Nicholas Flamel"/>
    <n v="602"/>
    <n v="541.80000000000007"/>
    <d v="2012-06-19T00:00:00"/>
    <m/>
    <n v="0"/>
    <m/>
    <m/>
    <s v="https://www.audible.co.uk/pd/The-Alchemyst-Audiobook/B004FU240U?qid=1605866306&amp;sr=1-1&amp;ref=a_search_c3_lProduct_1_1&amp;pf_rd_p=c6e316b8-14da-418d-8f91-b3cad83c5183&amp;pf_rd_r=059B769M4JXZDBV7VDJH"/>
    <x v="11"/>
    <n v="1"/>
    <n v="1"/>
    <n v="0"/>
    <n v="1"/>
    <n v="0"/>
    <n v="0"/>
    <n v="60.199999999999932"/>
    <n v="0"/>
    <s v=""/>
  </r>
  <r>
    <s v="The Blind Watchmaker"/>
    <s v="Richard Dawkins"/>
    <s v="Richard Dawkins, Lalla Ward"/>
    <m/>
    <n v="884"/>
    <m/>
    <d v="2012-06-19T00:00:00"/>
    <m/>
    <n v="4"/>
    <m/>
    <m/>
    <s v="https://www.audible.co.uk/pd/The-Blind-Watchmaker-Audiobook/B0057XQ2BQ?ref=a_library_t_c5_libItem_&amp;pf_rd_p=da5752e8-6ae2-4c79-a3e2-1ab92e079358&amp;pf_rd_r=77KPH31BC4SSEMRM274A"/>
    <x v="11"/>
    <n v="1"/>
    <n v="1"/>
    <n v="1"/>
    <n v="0"/>
    <n v="1"/>
    <n v="0"/>
    <n v="884"/>
    <n v="707.2"/>
    <n v="4"/>
  </r>
  <r>
    <s v="Your Brain at Work"/>
    <s v="David Rock"/>
    <s v="Bob Walter"/>
    <m/>
    <n v="582"/>
    <m/>
    <d v="2012-06-19T00:00:00"/>
    <m/>
    <n v="3"/>
    <m/>
    <m/>
    <s v="https://www.audible.co.uk/pd/Your-Brain-at-Work-Audiobook/B004S3GIYM?ref=a_library_t_c5_libItem_&amp;pf_rd_p=da5752e8-6ae2-4c79-a3e2-1ab92e079358&amp;pf_rd_r=77KPH31BC4SSEMRM274A"/>
    <x v="11"/>
    <n v="1"/>
    <n v="1"/>
    <n v="1"/>
    <n v="0"/>
    <n v="1"/>
    <n v="0"/>
    <n v="582"/>
    <n v="349.2"/>
    <n v="3"/>
  </r>
  <r>
    <s v="The Ruby in the Smoke"/>
    <s v="Philip Pullman"/>
    <s v="Anton Lesser"/>
    <s v="Sally Lockhart, #1"/>
    <n v="393"/>
    <m/>
    <d v="2012-06-18T00:00:00"/>
    <b v="1"/>
    <n v="4"/>
    <m/>
    <m/>
    <s v="https://www.audible.co.uk/pd/The-Ruby-in-the-Smoke-Audiobook/B004EVMD2Y?ref=a_library_t_c5_libItem_&amp;pf_rd_p=da5752e8-6ae2-4c79-a3e2-1ab92e079358&amp;pf_rd_r=77KPH31BC4SSEMRM274A"/>
    <x v="11"/>
    <n v="1"/>
    <n v="1"/>
    <n v="1"/>
    <n v="0"/>
    <n v="1"/>
    <n v="0"/>
    <n v="393"/>
    <n v="314.40000000000003"/>
    <n v="4"/>
  </r>
  <r>
    <s v="Great Expectations"/>
    <s v="Charles Dickens"/>
    <s v="Anton Lesser"/>
    <m/>
    <n v="1153"/>
    <m/>
    <d v="2012-06-09T00:00:00"/>
    <m/>
    <n v="3"/>
    <m/>
    <m/>
    <s v="https://www.audible.co.uk/pd/Great-Expectations-Audiobook/B004FU247S?ref=a_library_t_c5_libItem_&amp;pf_rd_p=da5752e8-6ae2-4c79-a3e2-1ab92e079358&amp;pf_rd_r=77KPH31BC4SSEMRM274A"/>
    <x v="11"/>
    <n v="1"/>
    <n v="1"/>
    <n v="1"/>
    <n v="0"/>
    <n v="1"/>
    <n v="0"/>
    <n v="1153"/>
    <n v="691.8"/>
    <n v="3"/>
  </r>
  <r>
    <s v="Don't Sweat the Small Stuff, and It's All Small Stuff"/>
    <s v="Richard Carlson"/>
    <s v="Richard Carlson"/>
    <m/>
    <n v="240"/>
    <n v="180"/>
    <d v="2012-05-24T00:00:00"/>
    <m/>
    <n v="0"/>
    <m/>
    <m/>
    <s v="https://www.audible.co.uk/pd/Dont-Sweat-the-Small-Stuff-and-Its-All-Small-Stuff-Audiobook/B004EXH4QC?qid=1605866390&amp;sr=1-1&amp;ref=a_search_c3_lProduct_1_1&amp;pf_rd_p=c6e316b8-14da-418d-8f91-b3cad83c5183&amp;pf_rd_r=44A2XW2DN235Y1TZCWR0"/>
    <x v="11"/>
    <n v="1"/>
    <n v="1"/>
    <n v="0"/>
    <n v="1"/>
    <n v="0"/>
    <n v="0"/>
    <n v="60"/>
    <n v="0"/>
    <s v=""/>
  </r>
  <r>
    <s v="The Tiger in the Well"/>
    <s v="Philip Pullman"/>
    <s v="Anton Lesser"/>
    <s v="Sally Lockhart, #3"/>
    <n v="800"/>
    <m/>
    <d v="2012-05-18T00:00:00"/>
    <m/>
    <n v="5"/>
    <m/>
    <m/>
    <s v="https://www.audible.co.uk/pd/The-Tiger-in-the-Well-Audiobook/B004FTGF2O?ref=a_library_t_c5_libItem_&amp;pf_rd_p=da5752e8-6ae2-4c79-a3e2-1ab92e079358&amp;pf_rd_r=77KPH31BC4SSEMRM274A"/>
    <x v="11"/>
    <n v="1"/>
    <n v="1"/>
    <n v="1"/>
    <n v="0"/>
    <n v="1"/>
    <n v="0"/>
    <n v="800"/>
    <n v="800"/>
    <n v="5"/>
  </r>
  <r>
    <s v="The Happiness Project"/>
    <s v="Gretchen Rubin"/>
    <s v="Gretchen Rubin"/>
    <m/>
    <n v="596"/>
    <m/>
    <d v="2012-05-11T00:00:00"/>
    <m/>
    <n v="4"/>
    <m/>
    <m/>
    <s v="https://www.audible.co.uk/pd/The-Happiness-Project-Audiobook/B004FTXMXY?ref=a_library_t_c5_libItem_&amp;pf_rd_p=da5752e8-6ae2-4c79-a3e2-1ab92e079358&amp;pf_rd_r=77KPH31BC4SSEMRM274A"/>
    <x v="11"/>
    <n v="1"/>
    <n v="1"/>
    <n v="1"/>
    <n v="0"/>
    <n v="1"/>
    <n v="0"/>
    <n v="596"/>
    <n v="476.8"/>
    <n v="4"/>
  </r>
  <r>
    <s v="The Kite Runner"/>
    <s v="Khaled Hosseini"/>
    <s v="Khaled Hosseini"/>
    <m/>
    <n v="726"/>
    <m/>
    <d v="2012-04-18T00:00:00"/>
    <m/>
    <n v="4"/>
    <m/>
    <m/>
    <s v="https://www.audible.co.uk/pd/The-Kite-Runner-Audiobook/B004FOCNQG?ref=a_library_t_c5_libItem_&amp;pf_rd_p=da5752e8-6ae2-4c79-a3e2-1ab92e079358&amp;pf_rd_r=77KPH31BC4SSEMRM274A"/>
    <x v="11"/>
    <n v="1"/>
    <n v="1"/>
    <n v="1"/>
    <n v="0"/>
    <n v="1"/>
    <n v="0"/>
    <n v="726"/>
    <n v="580.80000000000007"/>
    <n v="4"/>
  </r>
  <r>
    <s v="Summer of Night"/>
    <s v="Dan Simmons"/>
    <s v="Dan John Miller"/>
    <s v="Summer of Night, #1"/>
    <n v="1321"/>
    <m/>
    <d v="2012-04-07T00:00:00"/>
    <m/>
    <n v="5"/>
    <m/>
    <m/>
    <s v="https://www.audible.co.uk/pd/Summer-of-Night-Audiobook/B0058DS0WE?ref=a_library_t_c5_libItem_&amp;pf_rd_p=da5752e8-6ae2-4c79-a3e2-1ab92e079358&amp;pf_rd_r=77KPH31BC4SSEMRM274A"/>
    <x v="11"/>
    <n v="1"/>
    <n v="1"/>
    <n v="1"/>
    <n v="0"/>
    <n v="1"/>
    <n v="0"/>
    <n v="1321"/>
    <n v="1321"/>
    <n v="5"/>
  </r>
  <r>
    <s v="The Shadow in the North"/>
    <s v="Philip Pullman"/>
    <s v="Anton Lesser"/>
    <s v="Sally Lockhart, #2"/>
    <n v="543"/>
    <m/>
    <d v="2012-04-05T00:00:00"/>
    <m/>
    <n v="5"/>
    <m/>
    <m/>
    <s v="https://www.audible.co.uk/pd/The-Shadow-in-the-North-Audiobook/B004FTDHES?ref=a_library_t_c5_libItem_&amp;pf_rd_p=da5752e8-6ae2-4c79-a3e2-1ab92e079358&amp;pf_rd_r=77KPH31BC4SSEMRM274A"/>
    <x v="11"/>
    <n v="1"/>
    <n v="1"/>
    <n v="1"/>
    <n v="0"/>
    <n v="1"/>
    <n v="0"/>
    <n v="543"/>
    <n v="543"/>
    <n v="5"/>
  </r>
  <r>
    <s v="The Lost Continent: Travels In Small Town America"/>
    <s v="Bill Bryson"/>
    <s v="William Roberts"/>
    <m/>
    <n v="612"/>
    <m/>
    <d v="2012-03-22T00:00:00"/>
    <m/>
    <n v="4"/>
    <m/>
    <m/>
    <s v="https://www.audible.co.uk/pd/The-Lost-Continent-Audiobook/B004FTGAI8?ref=a_library_t_c5_libItem_&amp;pf_rd_p=da5752e8-6ae2-4c79-a3e2-1ab92e079358&amp;pf_rd_r=77KPH31BC4SSEMRM274A"/>
    <x v="11"/>
    <n v="1"/>
    <n v="1"/>
    <n v="1"/>
    <n v="0"/>
    <n v="1"/>
    <n v="0"/>
    <n v="612"/>
    <n v="489.6"/>
    <n v="4"/>
  </r>
  <r>
    <s v="The Moneyless Man"/>
    <s v="Mark Boyle"/>
    <s v="David Thorpe"/>
    <m/>
    <n v="402"/>
    <m/>
    <d v="2012-03-19T00:00:00"/>
    <m/>
    <n v="3"/>
    <m/>
    <m/>
    <s v="https://www.audible.co.uk/pd/The-Moneyless-Man-Audiobook/B007D56BDU?ref=a_library_t_c5_libItem_&amp;pf_rd_p=da5752e8-6ae2-4c79-a3e2-1ab92e079358&amp;pf_rd_r=77KPH31BC4SSEMRM274A"/>
    <x v="11"/>
    <n v="1"/>
    <n v="1"/>
    <n v="1"/>
    <n v="0"/>
    <n v="1"/>
    <n v="0"/>
    <n v="402"/>
    <n v="241.2"/>
    <n v="3"/>
  </r>
  <r>
    <s v="Moon over Soho"/>
    <s v="Ben Aaronovitch"/>
    <s v="Kobna Holdbrook-Smith"/>
    <s v="Rivers of London Series, #2"/>
    <n v="601"/>
    <m/>
    <d v="2012-02-21T00:00:00"/>
    <m/>
    <n v="5"/>
    <m/>
    <m/>
    <s v="https://www.audible.co.uk/pd/Moon-Over-Soho-Audiobook/B005COJ5XC?ref=a_library_t_c5_libItem_&amp;pf_rd_p=da5752e8-6ae2-4c79-a3e2-1ab92e079358&amp;pf_rd_r=77KPH31BC4SSEMRM274A"/>
    <x v="11"/>
    <n v="1"/>
    <n v="1"/>
    <n v="1"/>
    <n v="0"/>
    <n v="1"/>
    <n v="0"/>
    <n v="601"/>
    <n v="601"/>
    <n v="5"/>
  </r>
  <r>
    <s v="Before I Go To Sleep"/>
    <s v="S J Watson"/>
    <s v="Susannah Harker"/>
    <m/>
    <n v="734"/>
    <m/>
    <d v="2012-02-14T00:00:00"/>
    <m/>
    <n v="4"/>
    <m/>
    <m/>
    <s v="https://www.audible.co.uk/pd/Before-I-Go-To-Sleep-Audiobook/B004X7NSBO?ref=a_library_t_c5_libItem_&amp;pf_rd_p=da5752e8-6ae2-4c79-a3e2-1ab92e079358&amp;pf_rd_r=77KPH31BC4SSEMRM274A"/>
    <x v="11"/>
    <n v="1"/>
    <n v="1"/>
    <n v="1"/>
    <n v="0"/>
    <n v="1"/>
    <n v="0"/>
    <n v="734"/>
    <n v="587.20000000000005"/>
    <n v="4"/>
  </r>
  <r>
    <s v="The Night Before Christmas"/>
    <s v="Clement Clarke Moore"/>
    <s v="J.P. Turner"/>
    <m/>
    <n v="4"/>
    <n v="0"/>
    <d v="2011-12-22T00:00:00"/>
    <m/>
    <n v="3"/>
    <m/>
    <m/>
    <m/>
    <x v="12"/>
    <n v="1"/>
    <n v="1"/>
    <n v="1"/>
    <n v="0"/>
    <n v="0"/>
    <n v="1"/>
    <n v="4"/>
    <n v="2.4"/>
    <s v=""/>
  </r>
  <r>
    <s v="Rivers of London"/>
    <s v="Ben Aaronovitch"/>
    <s v="Kobna Holdbrook-Smith"/>
    <s v="Rivers of London Series, #1"/>
    <n v="593"/>
    <m/>
    <d v="2011-12-07T00:00:00"/>
    <b v="1"/>
    <n v="5"/>
    <m/>
    <m/>
    <s v="https://www.audible.co.uk/pd/Rivers-of-London-Audiobook/B004VMVS1S?ref=a_library_t_c5_libItem_&amp;pf_rd_p=da5752e8-6ae2-4c79-a3e2-1ab92e079358&amp;pf_rd_r=77KPH31BC4SSEMRM274A"/>
    <x v="12"/>
    <n v="1"/>
    <n v="1"/>
    <n v="1"/>
    <n v="0"/>
    <n v="1"/>
    <n v="0"/>
    <n v="593"/>
    <n v="593"/>
    <n v="5"/>
  </r>
  <r>
    <s v="The Night Circus"/>
    <s v="Erin Morgenstern"/>
    <s v="Jim Dale"/>
    <m/>
    <n v="822"/>
    <m/>
    <d v="2011-12-06T00:00:00"/>
    <m/>
    <n v="4"/>
    <m/>
    <m/>
    <s v="https://www.audible.co.uk/pd/The-Night-Circus-Audiobook/B005NJU1SY?ref=a_library_t_c5_libItem_&amp;pf_rd_p=da5752e8-6ae2-4c79-a3e2-1ab92e079358&amp;pf_rd_r=77KPH31BC4SSEMRM274A"/>
    <x v="12"/>
    <n v="1"/>
    <n v="1"/>
    <n v="1"/>
    <n v="0"/>
    <n v="1"/>
    <n v="0"/>
    <n v="822"/>
    <n v="657.6"/>
    <n v="4"/>
  </r>
  <r>
    <s v="Shatter"/>
    <s v="Michael Robotham"/>
    <s v="Sean Barrett"/>
    <s v="Joseph O'Loughlin, #3"/>
    <n v="849"/>
    <m/>
    <d v="2011-12-05T00:00:00"/>
    <m/>
    <n v="4"/>
    <m/>
    <m/>
    <s v="https://www.audible.co.uk/pd/Shatter-Audiobook/B004FUFR5O?ref=a_library_t_c5_libItem_&amp;pf_rd_p=da5752e8-6ae2-4c79-a3e2-1ab92e079358&amp;pf_rd_r=77KPH31BC4SSEMRM274A"/>
    <x v="12"/>
    <n v="1"/>
    <n v="1"/>
    <n v="1"/>
    <n v="0"/>
    <n v="1"/>
    <n v="0"/>
    <n v="849"/>
    <n v="679.2"/>
    <n v="4"/>
  </r>
  <r>
    <s v="Way with Words"/>
    <s v="Professor Michael D. C. Drout"/>
    <s v="Professor Michael D. C. Drout"/>
    <m/>
    <n v="468"/>
    <m/>
    <d v="2011-12-03T00:00:00"/>
    <m/>
    <n v="4"/>
    <m/>
    <m/>
    <s v="https://www.audible.co.uk/pd/Way-with-Words-Audiobook/B004F4HG0Y?ref=a_library_t_c5_libItem_&amp;pf_rd_p=da5752e8-6ae2-4c79-a3e2-1ab92e079358&amp;pf_rd_r=77KPH31BC4SSEMRM274A"/>
    <x v="12"/>
    <n v="1"/>
    <n v="1"/>
    <n v="1"/>
    <n v="0"/>
    <n v="1"/>
    <n v="0"/>
    <n v="468"/>
    <n v="374.40000000000003"/>
    <n v="4"/>
  </r>
  <r>
    <s v="Shadow Puppets"/>
    <s v="Orson Scott Card"/>
    <s v="David Birney, Stefan Rudnicki"/>
    <s v="The Enderverse, #8, Ender's Shadow, #3"/>
    <n v="646"/>
    <m/>
    <d v="2011-12-02T00:00:00"/>
    <m/>
    <n v="4"/>
    <m/>
    <m/>
    <s v="https://www.audible.co.uk/pd/Shadow-Puppets-Audiobook/B004FT8SLA?ref=a_library_t_c5_libItem_&amp;pf_rd_p=da5752e8-6ae2-4c79-a3e2-1ab92e079358&amp;pf_rd_r=77KPH31BC4SSEMRM274A"/>
    <x v="12"/>
    <n v="1"/>
    <n v="1"/>
    <n v="1"/>
    <n v="0"/>
    <n v="1"/>
    <n v="0"/>
    <n v="646"/>
    <n v="516.80000000000007"/>
    <n v="4"/>
  </r>
  <r>
    <s v="Shadow of the Giant"/>
    <s v="Orson Scott Card"/>
    <s v="David Birney, Scott Brick, Full Cast"/>
    <s v="The Enderverse, #9, Ender's Shadow, #4"/>
    <n v="747"/>
    <m/>
    <d v="2011-12-01T00:00:00"/>
    <m/>
    <n v="4"/>
    <m/>
    <m/>
    <s v="https://www.audible.co.uk/pd/Shadow-of-the-Giant-Audiobook/B004FT7KPK?ref=a_library_t_c5_libItem_&amp;pf_rd_p=da5752e8-6ae2-4c79-a3e2-1ab92e079358&amp;pf_rd_r=77KPH31BC4SSEMRM274A"/>
    <x v="12"/>
    <n v="1"/>
    <n v="1"/>
    <n v="1"/>
    <n v="0"/>
    <n v="1"/>
    <n v="0"/>
    <n v="747"/>
    <n v="597.6"/>
    <n v="4"/>
  </r>
  <r>
    <s v="I, Partridge: We Need to Talk About Alan"/>
    <s v="Alan Partridge"/>
    <s v="Alan Partridge"/>
    <m/>
    <n v="416"/>
    <m/>
    <d v="2011-11-25T00:00:00"/>
    <b v="1"/>
    <n v="5"/>
    <m/>
    <m/>
    <s v="https://www.audible.co.uk/pd/I-Partridge-We-Need-to-Talk-About-Alan-Audiobook/B005QR9AD0?ref=a_library_t_c5_libItem_&amp;pf_rd_p=da5752e8-6ae2-4c79-a3e2-1ab92e079358&amp;pf_rd_r=77KPH31BC4SSEMRM274A"/>
    <x v="12"/>
    <n v="1"/>
    <n v="1"/>
    <n v="1"/>
    <n v="0"/>
    <n v="1"/>
    <n v="0"/>
    <n v="416"/>
    <n v="416"/>
    <n v="5"/>
  </r>
  <r>
    <s v="Shadow of the Hegemon"/>
    <s v="Orson Scott Card"/>
    <s v="David Birney, Scott Brick, Gabrielle de Cuir"/>
    <s v="Ender's Shadow, #2, The Enderverse, #7"/>
    <n v="771"/>
    <m/>
    <d v="2011-11-16T00:00:00"/>
    <m/>
    <n v="5"/>
    <m/>
    <m/>
    <s v="https://www.audible.co.uk/pd/Shadow-of-the-Hegemon-Audiobook/B004FT8SSI?ref=a_library_t_c5_libItem_&amp;pf_rd_p=da5752e8-6ae2-4c79-a3e2-1ab92e079358&amp;pf_rd_r=77KPH31BC4SSEMRM274A"/>
    <x v="12"/>
    <n v="1"/>
    <n v="1"/>
    <n v="1"/>
    <n v="0"/>
    <n v="1"/>
    <n v="0"/>
    <n v="771"/>
    <n v="771"/>
    <n v="5"/>
  </r>
  <r>
    <s v="Bad Science"/>
    <s v="Ben Goldacre"/>
    <s v="Rupert Farley"/>
    <m/>
    <n v="790"/>
    <m/>
    <d v="2011-09-24T00:00:00"/>
    <b v="1"/>
    <n v="5"/>
    <m/>
    <m/>
    <s v="https://www.audible.co.uk/pd/Bad-Science-Audiobook/B004FTWGP4?ref=a_library_t_c5_libItem_&amp;pf_rd_p=da5752e8-6ae2-4c79-a3e2-1ab92e079358&amp;pf_rd_r=77KPH31BC4SSEMRM274A"/>
    <x v="12"/>
    <n v="1"/>
    <n v="1"/>
    <n v="1"/>
    <n v="0"/>
    <n v="1"/>
    <n v="0"/>
    <n v="790"/>
    <n v="790"/>
    <n v="5"/>
  </r>
  <r>
    <s v="Halfway to the Grave"/>
    <s v="Jeaniene Frost"/>
    <s v="Tavia Gilbert"/>
    <s v="Night Huntress, #1"/>
    <n v="677"/>
    <m/>
    <d v="2011-09-24T00:00:00"/>
    <m/>
    <n v="2"/>
    <m/>
    <m/>
    <s v="https://www.audible.co.uk/pd/Halfway-to-the-Grave-Audiobook/B004FTL55Q?ref=a_library_t_c5_libItem_&amp;pf_rd_p=da5752e8-6ae2-4c79-a3e2-1ab92e079358&amp;pf_rd_r=77KPH31BC4SSEMRM274A"/>
    <x v="12"/>
    <n v="1"/>
    <n v="1"/>
    <n v="1"/>
    <n v="0"/>
    <n v="1"/>
    <n v="0"/>
    <n v="677"/>
    <n v="270.8"/>
    <n v="2"/>
  </r>
  <r>
    <s v="The Help"/>
    <s v="Kathryn Stockett"/>
    <s v="Jenna Lamia, Bahni Turpin, Octavia Spencer, Cassandra Campbell"/>
    <m/>
    <n v="1086"/>
    <m/>
    <d v="2011-09-24T00:00:00"/>
    <m/>
    <n v="5"/>
    <m/>
    <m/>
    <s v="https://www.audible.co.uk/pd/The-Help-Audiobook/B004FTSWTI?ref=a_library_t_c5_libItem_&amp;pf_rd_p=da5752e8-6ae2-4c79-a3e2-1ab92e079358&amp;pf_rd_r=77KPH31BC4SSEMRM274A"/>
    <x v="12"/>
    <n v="1"/>
    <n v="1"/>
    <n v="1"/>
    <n v="0"/>
    <n v="1"/>
    <n v="0"/>
    <n v="1086"/>
    <n v="1086"/>
    <n v="5"/>
  </r>
  <r>
    <s v="The Metamorphoses"/>
    <s v="Ovid"/>
    <s v="Charlton Griffin"/>
    <m/>
    <n v="976"/>
    <m/>
    <d v="2011-07-30T00:00:00"/>
    <m/>
    <n v="2"/>
    <m/>
    <m/>
    <s v="https://www.audible.co.uk/pd/The-Metamorphoses-Audiobook/B004FT6S8A?ref=a_library_t_c5_libItem_&amp;pf_rd_p=da5752e8-6ae2-4c79-a3e2-1ab92e079358&amp;pf_rd_r=77KPH31BC4SSEMRM274A"/>
    <x v="12"/>
    <n v="1"/>
    <n v="1"/>
    <n v="1"/>
    <n v="0"/>
    <n v="1"/>
    <n v="0"/>
    <n v="976"/>
    <n v="390.40000000000003"/>
    <n v="2"/>
  </r>
  <r>
    <s v="Ender's Shadow"/>
    <s v="Orson Scott Card"/>
    <s v="Scott Brick, Gabrielle de Cuir, full cast"/>
    <s v="The Enderverse, #6, Ender's Shadow, #1"/>
    <n v="947"/>
    <m/>
    <d v="2011-07-20T00:00:00"/>
    <m/>
    <n v="5"/>
    <m/>
    <m/>
    <s v="https://www.audible.co.uk/pd/Enders-Shadow-Audiobook/B004FT9MPG?ref=a_library_t_c5_libItem_&amp;pf_rd_p=da5752e8-6ae2-4c79-a3e2-1ab92e079358&amp;pf_rd_r=77KPH31BC4SSEMRM274A"/>
    <x v="12"/>
    <n v="1"/>
    <n v="1"/>
    <n v="1"/>
    <n v="0"/>
    <n v="1"/>
    <n v="0"/>
    <n v="947"/>
    <n v="947"/>
    <n v="5"/>
  </r>
  <r>
    <s v="The Child Thief"/>
    <s v="Brom"/>
    <s v="Kirby Heyborne"/>
    <m/>
    <n v="1180"/>
    <m/>
    <d v="2011-06-13T00:00:00"/>
    <b v="1"/>
    <n v="5"/>
    <m/>
    <m/>
    <s v="https://www.audible.co.uk/pd/The-Child-Thief-Audiobook/B004FTSFS6?ref=a_library_t_c5_libItem_&amp;pf_rd_p=da5752e8-6ae2-4c79-a3e2-1ab92e079358&amp;pf_rd_r=77KPH31BC4SSEMRM274A"/>
    <x v="12"/>
    <n v="1"/>
    <n v="1"/>
    <n v="1"/>
    <n v="0"/>
    <n v="1"/>
    <n v="0"/>
    <n v="1180"/>
    <n v="1180"/>
    <n v="5"/>
  </r>
  <r>
    <s v="The Hunger Games"/>
    <s v="Suzanne Collins"/>
    <s v="Carolyn McCormick"/>
    <s v="Hunger Games Trilogy, # 1"/>
    <n v="674"/>
    <n v="0"/>
    <d v="2011-05-19T00:00:00"/>
    <m/>
    <n v="3"/>
    <m/>
    <m/>
    <m/>
    <x v="12"/>
    <n v="1"/>
    <n v="1"/>
    <n v="1"/>
    <n v="0"/>
    <n v="1"/>
    <n v="0"/>
    <n v="674"/>
    <n v="404.4"/>
    <n v="3"/>
  </r>
  <r>
    <s v="Breakfast with Socrates"/>
    <s v="Robert Rowland Smith"/>
    <s v="Mark Meadows"/>
    <m/>
    <n v="380"/>
    <m/>
    <d v="2011-04-20T00:00:00"/>
    <m/>
    <n v="3"/>
    <m/>
    <m/>
    <s v="https://www.audible.co.uk/pd/Breakfast-with-Socrates-Audiobook/B004EVS2QA?ref=a_library_t_c5_libItem_&amp;pf_rd_p=da5752e8-6ae2-4c79-a3e2-1ab92e079358&amp;pf_rd_r=N9W7J6V00X30HEYRSZYC"/>
    <x v="12"/>
    <n v="1"/>
    <n v="1"/>
    <n v="1"/>
    <n v="0"/>
    <n v="1"/>
    <n v="0"/>
    <n v="380"/>
    <n v="228"/>
    <n v="3"/>
  </r>
  <r>
    <s v="Classic Tales of Mystery: The Terrible Old Man"/>
    <s v="H. P. Lovecraft"/>
    <s v="Garrick Hagon"/>
    <m/>
    <n v="9"/>
    <m/>
    <d v="2011-04-20T00:00:00"/>
    <m/>
    <n v="2"/>
    <m/>
    <m/>
    <s v="https://www.audible.co.uk/pd/Classic-Tales-of-Mystery-The-Terrible-Old-Man-Audiobook/B004EVMKB8?ref=a_library_t_c5_libItem_&amp;pf_rd_p=da5752e8-6ae2-4c79-a3e2-1ab92e079358&amp;pf_rd_r=N9W7J6V00X30HEYRSZYC"/>
    <x v="12"/>
    <n v="1"/>
    <n v="1"/>
    <n v="1"/>
    <n v="0"/>
    <n v="0"/>
    <n v="1"/>
    <n v="9"/>
    <n v="3.6"/>
    <s v=""/>
  </r>
  <r>
    <s v="The Dark Worlds of H.P. Lovecraft"/>
    <s v="H. P. Lovecraft"/>
    <s v="Wayne June"/>
    <m/>
    <n v="162"/>
    <n v="0"/>
    <d v="2011-04-02T00:00:00"/>
    <m/>
    <n v="3"/>
    <m/>
    <m/>
    <m/>
    <x v="12"/>
    <n v="1"/>
    <n v="1"/>
    <n v="1"/>
    <n v="0"/>
    <n v="1"/>
    <n v="0"/>
    <n v="162"/>
    <n v="97.2"/>
    <n v="3"/>
  </r>
  <r>
    <s v="Once Upon a Time in the North"/>
    <s v="Philip Pullman"/>
    <s v="Full Cast, Philip Pullman"/>
    <s v="His Dark Materials"/>
    <n v="136"/>
    <m/>
    <d v="2011-03-09T00:00:00"/>
    <m/>
    <n v="5"/>
    <m/>
    <m/>
    <s v="https://www.audible.co.uk/pd/Once-Upon-a-Time-in-the-North-Audiobook/B004EXLY2W?ref=a_library_t_c5_libItem_&amp;pf_rd_p=da5752e8-6ae2-4c79-a3e2-1ab92e079358&amp;pf_rd_r=N9W7J6V00X30HEYRSZYC"/>
    <x v="12"/>
    <n v="1"/>
    <n v="1"/>
    <n v="1"/>
    <n v="0"/>
    <n v="1"/>
    <n v="0"/>
    <n v="136"/>
    <n v="136"/>
    <n v="5"/>
  </r>
  <r>
    <s v="The Graveyard Book"/>
    <s v="Neil Gaiman"/>
    <s v="Neil Gaiman"/>
    <m/>
    <n v="468"/>
    <m/>
    <d v="2011-03-09T00:00:00"/>
    <m/>
    <n v="5"/>
    <m/>
    <m/>
    <s v="https://www.audible.co.uk/pd/The-Graveyard-Book-Audiobook/B004EVT7LE?ref=a_library_t_c5_libItem_&amp;pf_rd_p=da5752e8-6ae2-4c79-a3e2-1ab92e079358&amp;pf_rd_r=N9W7J6V00X30HEYRSZYC"/>
    <x v="12"/>
    <n v="1"/>
    <n v="1"/>
    <n v="1"/>
    <n v="0"/>
    <n v="1"/>
    <n v="0"/>
    <n v="468"/>
    <n v="468"/>
    <n v="5"/>
  </r>
  <r>
    <s v="The Brain and the Meaning of Life"/>
    <s v="Paul Thagard"/>
    <s v="Christian Rummel"/>
    <m/>
    <n v="560"/>
    <m/>
    <d v="2011-01-27T00:00:00"/>
    <m/>
    <n v="4"/>
    <m/>
    <m/>
    <s v="https://www.audible.co.uk/pd/The-Brain-and-the-Meaning-of-Life-Audiobook/B004FT5ALG?ref=a_library_t_c5_libItem_&amp;pf_rd_p=da5752e8-6ae2-4c79-a3e2-1ab92e079358&amp;pf_rd_r=N9W7J6V00X30HEYRSZYC"/>
    <x v="12"/>
    <n v="1"/>
    <n v="1"/>
    <n v="1"/>
    <n v="0"/>
    <n v="1"/>
    <n v="0"/>
    <n v="560"/>
    <n v="448"/>
    <n v="4"/>
  </r>
  <r>
    <s v="The Power of Less"/>
    <s v="Leo Babauta"/>
    <s v="Fred Stella"/>
    <m/>
    <n v="234"/>
    <m/>
    <d v="2011-01-20T00:00:00"/>
    <m/>
    <n v="1"/>
    <m/>
    <m/>
    <s v="https://www.audible.co.uk/pd/The-Power-of-Less-Audiobook/B004EVYC2I?ref=a_library_t_c5_libItem_&amp;pf_rd_p=da5752e8-6ae2-4c79-a3e2-1ab92e079358&amp;pf_rd_r=N9W7J6V00X30HEYRSZYC"/>
    <x v="12"/>
    <n v="1"/>
    <n v="1"/>
    <n v="1"/>
    <n v="0"/>
    <n v="1"/>
    <n v="0"/>
    <n v="234"/>
    <n v="46.800000000000004"/>
    <n v="1"/>
  </r>
  <r>
    <s v="Brand New You"/>
    <s v="Tony Wrighton, Michael Heppell, Glenn Harrold"/>
    <s v="Tony Wrighton , Michael Heppell , Glenn Harrold"/>
    <m/>
    <n v="26"/>
    <n v="0"/>
    <d v="2011-01-12T00:00:00"/>
    <m/>
    <n v="1"/>
    <m/>
    <m/>
    <m/>
    <x v="12"/>
    <n v="1"/>
    <n v="1"/>
    <n v="1"/>
    <n v="0"/>
    <n v="0"/>
    <n v="1"/>
    <n v="26"/>
    <n v="5.2"/>
    <s v=""/>
  </r>
  <r>
    <s v="Linchpin"/>
    <s v="Seth Godin"/>
    <s v="Seth Godin"/>
    <m/>
    <n v="507"/>
    <m/>
    <d v="2011-01-01T00:00:00"/>
    <m/>
    <n v="1"/>
    <m/>
    <m/>
    <s v="https://www.audible.co.uk/pd/Linchpin-Audiobook/B004FUAX3U?ref=a_library_t_c5_libItem_&amp;pf_rd_p=da5752e8-6ae2-4c79-a3e2-1ab92e079358&amp;pf_rd_r=N9W7J6V00X30HEYRSZYC"/>
    <x v="12"/>
    <n v="1"/>
    <n v="1"/>
    <n v="1"/>
    <n v="0"/>
    <n v="1"/>
    <n v="0"/>
    <n v="507"/>
    <n v="101.4"/>
    <n v="1"/>
  </r>
  <r>
    <s v="Rework"/>
    <s v="Jason Fried, David Heinemeier Hansson"/>
    <s v="Mike Chamberlain"/>
    <m/>
    <n v="170"/>
    <m/>
    <d v="2011-01-01T00:00:00"/>
    <m/>
    <n v="3"/>
    <m/>
    <m/>
    <s v="https://www.audible.co.uk/pd/Rework-Audiobook/B004EXJRSK?ref=a_library_t_c5_libItem_&amp;pf_rd_p=da5752e8-6ae2-4c79-a3e2-1ab92e079358&amp;pf_rd_r=N9W7J6V00X30HEYRSZYC"/>
    <x v="12"/>
    <n v="1"/>
    <n v="1"/>
    <n v="1"/>
    <n v="0"/>
    <n v="1"/>
    <n v="0"/>
    <n v="170"/>
    <n v="102"/>
    <n v="3"/>
  </r>
  <r>
    <s v="Genesis"/>
    <s v="Bernard Beckett"/>
    <s v="Becky Wright"/>
    <m/>
    <n v="229"/>
    <m/>
    <d v="2010-12-31T00:00:00"/>
    <b v="1"/>
    <n v="5"/>
    <m/>
    <m/>
    <s v="https://www.audible.co.uk/pd/Genesis-Audiobook/B004EX8MQS?ref=a_library_t_c5_libItem_&amp;pf_rd_p=da5752e8-6ae2-4c79-a3e2-1ab92e079358&amp;pf_rd_r=N9W7J6V00X30HEYRSZYC"/>
    <x v="12"/>
    <n v="1"/>
    <n v="1"/>
    <n v="1"/>
    <n v="0"/>
    <n v="1"/>
    <n v="0"/>
    <n v="229"/>
    <n v="229"/>
    <n v="5"/>
  </r>
  <r>
    <s v="Holiday Classics by O. Henry"/>
    <s v="O. Henry"/>
    <s v="Katherine Kellgren , Oliver Wyman , Jonathan Davis"/>
    <m/>
    <n v="51"/>
    <n v="0"/>
    <d v="2010-12-21T00:00:00"/>
    <m/>
    <n v="3"/>
    <m/>
    <m/>
    <m/>
    <x v="13"/>
    <n v="1"/>
    <n v="1"/>
    <n v="1"/>
    <n v="0"/>
    <n v="0"/>
    <n v="1"/>
    <n v="51"/>
    <n v="30.599999999999998"/>
    <s v=""/>
  </r>
  <r>
    <s v="Children of the Mind"/>
    <s v="Orson Scott Card"/>
    <s v="Gabrielle de Cuir, John Rubinstein"/>
    <s v="Ender's Game, #4, The Enderverse, #13"/>
    <n v="804"/>
    <m/>
    <d v="2010-12-16T00:00:00"/>
    <m/>
    <n v="5"/>
    <m/>
    <m/>
    <s v="https://www.audible.co.uk/pd/Children-of-the-Mind-Audiobook/B004FT7JLK?ref=a_library_t_c5_libItem_&amp;pf_rd_p=da5752e8-6ae2-4c79-a3e2-1ab92e079358&amp;pf_rd_r=N9W7J6V00X30HEYRSZYC"/>
    <x v="13"/>
    <n v="1"/>
    <n v="1"/>
    <n v="1"/>
    <n v="0"/>
    <n v="1"/>
    <n v="0"/>
    <n v="804"/>
    <n v="804"/>
    <n v="5"/>
  </r>
  <r>
    <s v="Anansi Boys"/>
    <s v="Neil Gaiman"/>
    <s v="Lenny Henry"/>
    <s v="American Gods, #2"/>
    <n v="605"/>
    <m/>
    <d v="2010-12-02T00:00:00"/>
    <b v="1"/>
    <n v="5"/>
    <m/>
    <m/>
    <s v="https://www.audible.co.uk/pd/Anansi-Boys-Audiobook/B004FTXEZK?ref=a_library_t_c5_libItem_&amp;pf_rd_p=da5752e8-6ae2-4c79-a3e2-1ab92e079358&amp;pf_rd_r=N9W7J6V00X30HEYRSZYC"/>
    <x v="13"/>
    <n v="1"/>
    <n v="1"/>
    <n v="1"/>
    <n v="0"/>
    <n v="1"/>
    <n v="0"/>
    <n v="605"/>
    <n v="605"/>
    <n v="5"/>
  </r>
  <r>
    <s v="The Time Traveler's Wife"/>
    <s v="Audrey Niffenegger"/>
    <s v="William Hope , Laurel Lefkow"/>
    <m/>
    <n v="1069"/>
    <n v="0"/>
    <d v="2010-10-23T00:00:00"/>
    <m/>
    <n v="4"/>
    <m/>
    <m/>
    <m/>
    <x v="13"/>
    <n v="1"/>
    <n v="1"/>
    <n v="1"/>
    <n v="0"/>
    <n v="1"/>
    <n v="0"/>
    <n v="1069"/>
    <n v="855.2"/>
    <n v="4"/>
  </r>
  <r>
    <s v="The Lifestyle Lowdown"/>
    <s v="Lucy McCarraher, Annabel Shaw"/>
    <s v="Lorelei King"/>
    <m/>
    <n v="68"/>
    <m/>
    <d v="2010-10-15T00:00:00"/>
    <m/>
    <n v="1"/>
    <m/>
    <m/>
    <s v="https://www.audible.co.uk/pd/The-Lifestyle-Lowdown-Audiobook/B004EVV6OA?ref=a_library_t_c5_libItem_&amp;pf_rd_p=da5752e8-6ae2-4c79-a3e2-1ab92e079358&amp;pf_rd_r=N9W7J6V00X30HEYRSZYC"/>
    <x v="13"/>
    <n v="1"/>
    <n v="1"/>
    <n v="1"/>
    <n v="0"/>
    <n v="0"/>
    <n v="1"/>
    <n v="68"/>
    <n v="13.600000000000001"/>
    <s v=""/>
  </r>
  <r>
    <s v="Brave New World"/>
    <s v="Aldous Huxley"/>
    <s v="Michael York"/>
    <m/>
    <n v="485"/>
    <m/>
    <d v="2010-09-22T00:00:00"/>
    <m/>
    <n v="3"/>
    <m/>
    <m/>
    <s v="https://www.audible.co.uk/pd/Brave-New-World-Audiobook/B004EVP6BY?ref=a_library_t_c5_libItem_&amp;pf_rd_p=da5752e8-6ae2-4c79-a3e2-1ab92e079358&amp;pf_rd_r=N9W7J6V00X30HEYRSZYC"/>
    <x v="13"/>
    <n v="1"/>
    <n v="1"/>
    <n v="1"/>
    <n v="0"/>
    <n v="1"/>
    <n v="0"/>
    <n v="485"/>
    <n v="291"/>
    <n v="3"/>
  </r>
  <r>
    <s v="Ready for Anything"/>
    <s v="David Allen"/>
    <s v="David Allen"/>
    <m/>
    <n v="186"/>
    <m/>
    <d v="2010-09-17T00:00:00"/>
    <m/>
    <n v="2"/>
    <m/>
    <m/>
    <s v="https://www.audible.co.uk/pd/Ready-for-Anything-Audiobook/B004EXF1KS?ref=a_library_t_c5_libItem_&amp;pf_rd_p=da5752e8-6ae2-4c79-a3e2-1ab92e079358&amp;pf_rd_r=N9W7J6V00X30HEYRSZYC"/>
    <x v="13"/>
    <n v="1"/>
    <n v="1"/>
    <n v="1"/>
    <n v="0"/>
    <n v="1"/>
    <n v="0"/>
    <n v="186"/>
    <n v="74.400000000000006"/>
    <n v="2"/>
  </r>
  <r>
    <s v="The Undercover Economist"/>
    <s v="Tim Harford"/>
    <s v="Cameron Stewart"/>
    <m/>
    <n v="499"/>
    <m/>
    <d v="2010-08-18T00:00:00"/>
    <m/>
    <n v="5"/>
    <m/>
    <m/>
    <s v="https://www.audible.co.uk/pd/The-Undercover-Economist-Audiobook/B004F2XCHW?ref=a_library_t_c5_libItem_&amp;pf_rd_p=da5752e8-6ae2-4c79-a3e2-1ab92e079358&amp;pf_rd_r=N9W7J6V00X30HEYRSZYC"/>
    <x v="13"/>
    <n v="1"/>
    <n v="1"/>
    <n v="1"/>
    <n v="0"/>
    <n v="1"/>
    <n v="0"/>
    <n v="499"/>
    <n v="499"/>
    <n v="5"/>
  </r>
  <r>
    <s v="Xenocide"/>
    <s v="Orson Scott Card"/>
    <s v="Scott Brick, Gabrielle de Cuir, Amanda Karr, John Rubinstein, Stefan Rudnicki"/>
    <s v="The Enderverse, #12, Ender's Game, #3"/>
    <n v="1215"/>
    <m/>
    <d v="2010-08-15T00:00:00"/>
    <m/>
    <n v="5"/>
    <m/>
    <m/>
    <s v="https://www.audible.co.uk/pd/Xenocide-Audiobook/B004FT9KSA?ref=a_library_t_c5_libItem_&amp;pf_rd_p=da5752e8-6ae2-4c79-a3e2-1ab92e079358&amp;pf_rd_r=N9W7J6V00X30HEYRSZYC"/>
    <x v="13"/>
    <n v="1"/>
    <n v="1"/>
    <n v="1"/>
    <n v="0"/>
    <n v="1"/>
    <n v="0"/>
    <n v="1215"/>
    <n v="1215"/>
    <n v="5"/>
  </r>
  <r>
    <s v="Quantum Theory Cannot Hurt You"/>
    <s v="Marcus Chown"/>
    <s v="Clive Mantle"/>
    <m/>
    <n v="360"/>
    <m/>
    <d v="2010-08-12T00:00:00"/>
    <m/>
    <n v="4"/>
    <m/>
    <m/>
    <s v="https://www.audible.co.uk/pd/Quantum-Theory-Cannot-Hurt-You-Audiobook/B004EVS2PG?ref=a_library_t_c5_libItem_&amp;pf_rd_p=da5752e8-6ae2-4c79-a3e2-1ab92e079358&amp;pf_rd_r=N9W7J6V00X30HEYRSZYC"/>
    <x v="13"/>
    <n v="1"/>
    <n v="1"/>
    <n v="1"/>
    <n v="0"/>
    <n v="1"/>
    <n v="0"/>
    <n v="360"/>
    <n v="288"/>
    <n v="4"/>
  </r>
  <r>
    <s v="The Passage"/>
    <s v="Justin Cronin"/>
    <s v="Scott Brick, Adenrele Ojo, Abby Craden"/>
    <s v="The Passage Trilogy, #1"/>
    <n v="2212"/>
    <m/>
    <d v="2010-07-06T00:00:00"/>
    <m/>
    <n v="2"/>
    <m/>
    <m/>
    <s v="https://www.audible.co.uk/pd/The-Passage-Audiobook/B004FU2L7Q?ref=a_library_t_c5_libItem_&amp;pf_rd_p=da5752e8-6ae2-4c79-a3e2-1ab92e079358&amp;pf_rd_r=N9W7J6V00X30HEYRSZYC"/>
    <x v="13"/>
    <n v="1"/>
    <n v="1"/>
    <n v="1"/>
    <n v="0"/>
    <n v="1"/>
    <n v="0"/>
    <n v="2212"/>
    <n v="884.80000000000007"/>
    <n v="2"/>
  </r>
  <r>
    <s v="Speaker for the Dead"/>
    <s v="Orson Scott Card"/>
    <s v="David Birney, Stefan Rudnicki"/>
    <s v="The Enderverse, #11, Ender's Game, #2"/>
    <n v="849"/>
    <m/>
    <d v="2010-06-02T00:00:00"/>
    <m/>
    <n v="5"/>
    <m/>
    <m/>
    <s v="https://www.audible.co.uk/pd/Speaker-for-the-Dead-Audiobook/B004FT6U9W?ref=a_library_t_c5_libItem_&amp;pf_rd_p=da5752e8-6ae2-4c79-a3e2-1ab92e079358&amp;pf_rd_r=N9W7J6V00X30HEYRSZYC"/>
    <x v="13"/>
    <n v="1"/>
    <n v="1"/>
    <n v="1"/>
    <n v="0"/>
    <n v="1"/>
    <n v="0"/>
    <n v="849"/>
    <n v="849"/>
    <n v="5"/>
  </r>
  <r>
    <s v="Oscar Wilde's Stories For All Ages"/>
    <s v="Oscar Wilde"/>
    <s v="Stephen Fry"/>
    <m/>
    <n v="135"/>
    <m/>
    <d v="2010-05-23T00:00:00"/>
    <m/>
    <n v="4"/>
    <m/>
    <m/>
    <s v="https://www.audible.co.uk/pd/Stephen-Fry-Presents-a-Selection-of-Oscar-Wildes-Short-Stories-Audiobook/B004EW7JRM?ref=a_library_t_c5_libItem_&amp;pf_rd_p=da5752e8-6ae2-4c79-a3e2-1ab92e079358&amp;pf_rd_r=N9W7J6V00X30HEYRSZYC"/>
    <x v="13"/>
    <n v="1"/>
    <n v="1"/>
    <n v="1"/>
    <n v="0"/>
    <n v="1"/>
    <n v="0"/>
    <n v="135"/>
    <n v="108"/>
    <n v="4"/>
  </r>
  <r>
    <s v="50 Philosophy Ideas You Really Need To Know"/>
    <s v="Ben Dupre"/>
    <s v="Laurence Kennedy"/>
    <m/>
    <n v="322"/>
    <m/>
    <d v="2010-04-02T00:00:00"/>
    <m/>
    <n v="5"/>
    <m/>
    <m/>
    <s v="https://www.audible.co.uk/pd/50-Philosophy-Ideas-You-Really-Need-To-Know-Audiobook/B004EXBVDY?ref=a_library_t_c5_libItem_&amp;pf_rd_p=da5752e8-6ae2-4c79-a3e2-1ab92e079358&amp;pf_rd_r=N9W7J6V00X30HEYRSZYC"/>
    <x v="13"/>
    <n v="1"/>
    <n v="1"/>
    <n v="1"/>
    <n v="0"/>
    <n v="1"/>
    <n v="0"/>
    <n v="322"/>
    <n v="322"/>
    <n v="5"/>
  </r>
  <r>
    <s v="The Thirty-Nine Steps"/>
    <s v="John Buchan"/>
    <s v="Robert Powell"/>
    <s v="Richard Hannay, #1"/>
    <n v="233"/>
    <m/>
    <d v="2010-04-02T00:00:00"/>
    <m/>
    <n v="3"/>
    <m/>
    <m/>
    <s v="https://www.audible.co.uk/pd/The-Thirty-Nine-Steps-Audiobook/B004EVPFPG?ref=a_library_t_c5_libItem_&amp;pf_rd_p=da5752e8-6ae2-4c79-a3e2-1ab92e079358&amp;pf_rd_r=N9W7J6V00X30HEYRSZYC"/>
    <x v="13"/>
    <n v="1"/>
    <n v="1"/>
    <n v="1"/>
    <n v="0"/>
    <n v="1"/>
    <n v="0"/>
    <n v="233"/>
    <n v="139.79999999999998"/>
    <n v="3"/>
  </r>
  <r>
    <s v="Ender's Game"/>
    <s v="Orson Scott Card"/>
    <s v="Stefan Rudnicki, Harlan Ellison, Gabrielle de Cuir"/>
    <s v="Ender's Game, #1, The Enderverse, #5"/>
    <n v="717"/>
    <m/>
    <d v="2010-03-25T00:00:00"/>
    <b v="1"/>
    <n v="5"/>
    <m/>
    <m/>
    <s v="https://www.audible.co.uk/pd/Enders-Game-Audiobook/B004FTAH8C?ref=a_library_t_c5_libItem_&amp;pf_rd_p=da5752e8-6ae2-4c79-a3e2-1ab92e079358&amp;pf_rd_r=N9W7J6V00X30HEYRSZYC"/>
    <x v="13"/>
    <n v="1"/>
    <n v="1"/>
    <n v="1"/>
    <n v="0"/>
    <n v="1"/>
    <n v="0"/>
    <n v="717"/>
    <n v="717"/>
    <n v="5"/>
  </r>
  <r>
    <s v="The Girl Who Kicked the Hornets' Nest"/>
    <s v="Stieg Larsson"/>
    <s v="Saul Reichlin"/>
    <s v="Millennium Series, #3"/>
    <n v="1511"/>
    <m/>
    <d v="2010-02-25T00:00:00"/>
    <m/>
    <n v="4"/>
    <m/>
    <m/>
    <s v="https://www.audible.co.uk/pd/The-Girl-Who-Kicked-the-Hornets-Nest-Audiobook/B004FTUEQW?ref=a_library_t_c5_libItem_&amp;pf_rd_p=da5752e8-6ae2-4c79-a3e2-1ab92e079358&amp;pf_rd_r=N9W7J6V00X30HEYRSZYC"/>
    <x v="13"/>
    <n v="1"/>
    <n v="1"/>
    <n v="1"/>
    <n v="0"/>
    <n v="1"/>
    <n v="0"/>
    <n v="1511"/>
    <n v="1208.8"/>
    <n v="4"/>
  </r>
  <r>
    <s v="The Hound of the Baskervilles"/>
    <s v="Sir Arthur Conan Doyle"/>
    <s v="Clive Merrison , Michael Williams , Full Cast"/>
    <m/>
    <n v="108"/>
    <n v="0"/>
    <d v="2010-01-15T00:00:00"/>
    <m/>
    <n v="3"/>
    <m/>
    <m/>
    <m/>
    <x v="13"/>
    <n v="1"/>
    <n v="1"/>
    <n v="1"/>
    <n v="0"/>
    <n v="1"/>
    <n v="0"/>
    <n v="108"/>
    <n v="64.8"/>
    <n v="3"/>
  </r>
  <r>
    <s v="The Road"/>
    <s v="Cormac McCarthy"/>
    <s v="Tom Stechschulte"/>
    <m/>
    <n v="399"/>
    <m/>
    <d v="2010-01-15T00:00:00"/>
    <m/>
    <n v="2"/>
    <m/>
    <m/>
    <s v="https://www.audible.co.uk/pd/The-Road-Audiobook/B004EXIEE8?ref=a_library_t_c5_libItem_&amp;pf_rd_p=da5752e8-6ae2-4c79-a3e2-1ab92e079358&amp;pf_rd_r=N9W7J6V00X30HEYRSZYC"/>
    <x v="13"/>
    <n v="1"/>
    <n v="1"/>
    <n v="1"/>
    <n v="0"/>
    <n v="1"/>
    <n v="0"/>
    <n v="399"/>
    <n v="159.60000000000002"/>
    <n v="2"/>
  </r>
  <r>
    <s v="The Girl Who Played With Fire"/>
    <s v="Stieg Larsson"/>
    <s v="Saul Reichlin"/>
    <s v="Millennium Series, #2"/>
    <n v="1249"/>
    <m/>
    <d v="2010-01-08T00:00:00"/>
    <m/>
    <n v="4"/>
    <m/>
    <m/>
    <s v="https://www.audible.co.uk/pd/The-Girl-Who-Played-With-Fire-Audiobook/B004FTXZQI?ref=a_library_t_c5_libItem_&amp;pf_rd_p=da5752e8-6ae2-4c79-a3e2-1ab92e079358&amp;pf_rd_r=N9W7J6V00X30HEYRSZYC"/>
    <x v="13"/>
    <n v="1"/>
    <n v="1"/>
    <n v="1"/>
    <n v="0"/>
    <n v="1"/>
    <n v="0"/>
    <n v="1249"/>
    <n v="999.2"/>
    <n v="4"/>
  </r>
  <r>
    <s v="A Christmas Carol"/>
    <s v="Charles Dickens"/>
    <s v="Tim Curry"/>
    <m/>
    <n v="213"/>
    <n v="0"/>
    <d v="2009-12-12T00:00:00"/>
    <m/>
    <n v="4"/>
    <m/>
    <m/>
    <m/>
    <x v="14"/>
    <n v="1"/>
    <n v="1"/>
    <n v="1"/>
    <n v="0"/>
    <n v="1"/>
    <n v="0"/>
    <n v="213"/>
    <n v="170.4"/>
    <n v="4"/>
  </r>
  <r>
    <s v="Dune"/>
    <s v="Frank Herbert"/>
    <s v="Scott Brick, Orlagh Cassidy, Euan Morton, Simon Vance, Ilyana Kadushin"/>
    <s v="Dune Saga, #12, Dune, #1"/>
    <n v="1268"/>
    <m/>
    <d v="2009-11-25T00:00:00"/>
    <m/>
    <n v="4"/>
    <m/>
    <m/>
    <s v="https://www.audible.co.uk/pd/Dune-Audiobook/B004FTBFSI?ref=a_library_t_c5_libItem_&amp;pf_rd_p=da5752e8-6ae2-4c79-a3e2-1ab92e079358&amp;pf_rd_r=N9W7J6V00X30HEYRSZYC"/>
    <x v="14"/>
    <n v="1"/>
    <n v="1"/>
    <n v="1"/>
    <n v="0"/>
    <n v="1"/>
    <n v="0"/>
    <n v="1268"/>
    <n v="1014.4000000000001"/>
    <n v="4"/>
  </r>
  <r>
    <s v="Kane and Abel"/>
    <s v="Jeffrey Archer"/>
    <s v="Jason Culp"/>
    <s v="Kane &amp; Abel, #1"/>
    <n v="1172"/>
    <m/>
    <d v="2009-10-25T00:00:00"/>
    <m/>
    <n v="4"/>
    <m/>
    <m/>
    <s v="https://www.audible.co.uk/pd/Kane-and-Abel-Audiobook/B004EK6KU6?ref=a_library_t_c5_libItem_&amp;pf_rd_p=da5752e8-6ae2-4c79-a3e2-1ab92e079358&amp;pf_rd_r=N9W7J6V00X30HEYRSZYC"/>
    <x v="14"/>
    <n v="1"/>
    <n v="1"/>
    <n v="1"/>
    <n v="0"/>
    <n v="1"/>
    <n v="0"/>
    <n v="1172"/>
    <n v="937.6"/>
    <n v="4"/>
  </r>
  <r>
    <m/>
    <m/>
    <m/>
    <m/>
    <m/>
    <m/>
    <m/>
    <m/>
    <m/>
    <m/>
    <m/>
    <m/>
    <x v="0"/>
    <m/>
    <n v="0"/>
    <n v="0"/>
    <n v="0"/>
    <n v="0"/>
    <n v="0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A3:I18" firstHeaderRow="0" firstDataRow="1" firstDataCol="1"/>
  <pivotFields count="31">
    <pivotField showAll="0"/>
    <pivotField showAll="0"/>
    <pivotField showAll="0"/>
    <pivotField showAll="0"/>
    <pivotField showAll="0" sumSubtotal="1"/>
    <pivotField showAll="0" defaultSubtotal="0"/>
    <pivotField numFmtId="14" showAll="0"/>
    <pivotField showAll="0"/>
    <pivotField showAll="0"/>
    <pivotField showAll="0"/>
    <pivotField showAll="0"/>
    <pivotField showAll="0"/>
    <pivotField axis="axisRow" showAll="0" sortType="descending">
      <items count="1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12"/>
  </rowFields>
  <row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# Days" fld="22" baseField="11" baseItem="0"/>
    <dataField name="# Hours" fld="23" baseField="11" baseItem="0"/>
    <dataField name="# Mins" fld="24" baseField="12" baseItem="1" numFmtId="1"/>
    <dataField name="# Returned" fld="16" baseField="11" baseItem="2"/>
    <dataField name="# Read (long)" fld="17" baseField="11" baseItem="2"/>
    <dataField name="# Read (short)" fld="18" baseField="11" baseItem="2"/>
    <dataField name="Avg Rating of Reads (long)" fld="21" subtotal="average" baseField="11" baseItem="1" numFmtId="164"/>
    <dataField name="Avg Rating Minute Read" fld="30" baseField="11" baseItem="1" numFmtId="164"/>
  </dataFields>
  <formats count="3">
    <format dxfId="40">
      <pivotArea collapsedLevelsAreSubtotals="1" fieldPosition="0">
        <references count="2">
          <reference field="4294967294" count="1" selected="0">
            <x v="6"/>
          </reference>
          <reference field="12" count="0"/>
        </references>
      </pivotArea>
    </format>
    <format dxfId="39">
      <pivotArea outline="0" fieldPosition="0">
        <references count="1">
          <reference field="4294967294" count="1">
            <x v="6"/>
          </reference>
        </references>
      </pivotArea>
    </format>
    <format dxfId="38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" displayName="Table1" ref="A1:V333" totalsRowShown="0" headerRowDxfId="37" dataDxfId="36" headerRowBorderDxfId="34" tableBorderDxfId="35">
  <autoFilter ref="A1:V333" xr:uid="{00000000-0009-0000-0100-000003000000}"/>
  <sortState xmlns:xlrd2="http://schemas.microsoft.com/office/spreadsheetml/2017/richdata2" ref="A2:V333">
    <sortCondition descending="1" ref="G2:G333"/>
  </sortState>
  <tableColumns count="22">
    <tableColumn id="1" xr3:uid="{00000000-0010-0000-0000-000001000000}" name="Title" dataDxfId="33"/>
    <tableColumn id="2" xr3:uid="{00000000-0010-0000-0000-000002000000}" name="Author" dataDxfId="32"/>
    <tableColumn id="13" xr3:uid="{FF9F5682-A2B3-4FB0-BCF1-B79991C41357}" name="Narrators" dataDxfId="31"/>
    <tableColumn id="12" xr3:uid="{83065835-2031-4369-83F6-0F7B877E5502}" name="Series" dataDxfId="30"/>
    <tableColumn id="3" xr3:uid="{00000000-0010-0000-0000-000003000000}" name="Minutes" dataDxfId="29"/>
    <tableColumn id="11" xr3:uid="{00000000-0010-0000-0000-00000B000000}" name="Min Left" dataDxfId="28" dataCellStyle="Hyperlink"/>
    <tableColumn id="4" xr3:uid="{00000000-0010-0000-0000-000004000000}" name="Buy Date" dataDxfId="27"/>
    <tableColumn id="9" xr3:uid="{0CEF704C-E19F-4796-A092-43791F2CED07}" name="Is Favorite" dataDxfId="26"/>
    <tableColumn id="5" xr3:uid="{00000000-0010-0000-0000-000005000000}" name="Rating" dataDxfId="25"/>
    <tableColumn id="6" xr3:uid="{00000000-0010-0000-0000-000006000000}" name="Performance" dataDxfId="24"/>
    <tableColumn id="7" xr3:uid="{00000000-0010-0000-0000-000007000000}" name="Story" dataDxfId="23"/>
    <tableColumn id="15" xr3:uid="{71FEA6B3-EC88-46B0-A52A-50B0FB28FEE6}" name="URL" dataDxfId="22"/>
    <tableColumn id="8" xr3:uid="{00000000-0010-0000-0000-000008000000}" name="Year Read" dataDxfId="21"/>
    <tableColumn id="10" xr3:uid="{47B4CA7F-2018-453B-A7B9-F40156BB08B6}" name="Speed" dataDxfId="20"/>
    <tableColumn id="17" xr3:uid="{485C7F88-1CD1-43CE-9FF2-3134DABA8CA3}" name="Is Finished" dataDxfId="19">
      <calculatedColumnFormula>IF(ISNUMBER(Table1[[#This Row],[Year Read]]), 1, 0)</calculatedColumnFormula>
    </tableColumn>
    <tableColumn id="18" xr3:uid="{D5ECFD4C-0110-43DB-878C-9D77B3D9A2CE}" name="Is Read" dataDxfId="18">
      <calculatedColumnFormula>IF(AND(Table1[[#This Row],[Is Finished]],OR(ISBLANK(Table1[[#This Row],[Min Left]]), Table1[[#This Row],[Min Left]]=0)), 1, 0)</calculatedColumnFormula>
    </tableColumn>
    <tableColumn id="19" xr3:uid="{0DEB6562-7C88-4BD0-B00E-4635D489D20B}" name="Returned" dataDxfId="17">
      <calculatedColumnFormula>IF(AND(Table1[[#This Row],[Is Finished]], NOT(Table1[[#This Row],[Is Read]])), 1, 0)</calculatedColumnFormula>
    </tableColumn>
    <tableColumn id="24" xr3:uid="{FA00780B-BE34-49AF-9038-3A7EAE296EDD}" name="Read (long)" dataDxfId="16">
      <calculatedColumnFormula>IF(AND(Table1[[#This Row],[Is Read]], Table1[[#This Row],[Minutes]]&gt;=100), 1, 0)</calculatedColumnFormula>
    </tableColumn>
    <tableColumn id="23" xr3:uid="{38037917-C550-44FA-99F5-DE4C2C587687}" name="Read (short)" dataDxfId="15">
      <calculatedColumnFormula>IF(AND(Table1[[#This Row],[Is Read]], Table1[[#This Row],[Minutes]]&lt;100), 1, 0)</calculatedColumnFormula>
    </tableColumn>
    <tableColumn id="21" xr3:uid="{55CBD2C2-ACB3-4B82-9C0E-0626DA93339C}" name="Min Read" dataDxfId="7">
      <calculatedColumnFormula>IF(Table1[[#This Row],[Is Finished]],(Table1[[#This Row],[Minutes]]-Table1[[#This Row],[Min Left]])/Table1[[#This Row],[Speed]], "")</calculatedColumnFormula>
    </tableColumn>
    <tableColumn id="25" xr3:uid="{60B276A3-DFEB-4F24-AFD1-FC6E21374115}" name="Min Read * Rating" dataDxfId="6">
      <calculatedColumnFormula>IF(Table1[[#This Row],[Is Finished]],Table1[[#This Row],[Min Read]]*(Table1[[#This Row],[Rating]]/5), "")</calculatedColumnFormula>
    </tableColumn>
    <tableColumn id="26" xr3:uid="{6FA27A0E-4283-4E9E-9DB0-3E797B29D346}" name="Rating Long Reads" dataDxfId="14">
      <calculatedColumnFormula>IF(Table1[[#This Row],[Read (long)]], Table1[[#This Row],[Rating]], "")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dible.co.uk/pd/The-Sandman-Audiobook/B086WQCVVG?ref=a_account_p_c1_order_detail_pdp&amp;pf_rd_p=7d3387b2-9a34-4b88-a336-817525ed13c4&amp;pf_rd_r=WVTPGYSSDCA3N06HMQFC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8"/>
  <sheetViews>
    <sheetView workbookViewId="0">
      <selection activeCell="H9" sqref="H9"/>
    </sheetView>
  </sheetViews>
  <sheetFormatPr defaultRowHeight="14.5" x14ac:dyDescent="0.35"/>
  <cols>
    <col min="1" max="1" width="12.6328125" bestFit="1" customWidth="1"/>
    <col min="2" max="2" width="6.26953125" bestFit="1" customWidth="1"/>
    <col min="3" max="3" width="7.26953125" bestFit="1" customWidth="1"/>
    <col min="4" max="4" width="6.54296875" bestFit="1" customWidth="1"/>
    <col min="5" max="5" width="10.1796875" bestFit="1" customWidth="1"/>
    <col min="6" max="6" width="12" bestFit="1" customWidth="1"/>
    <col min="7" max="7" width="12.81640625" bestFit="1" customWidth="1"/>
    <col min="8" max="8" width="23.26953125" bestFit="1" customWidth="1"/>
    <col min="9" max="9" width="21.54296875" bestFit="1" customWidth="1"/>
    <col min="10" max="10" width="20.81640625" bestFit="1" customWidth="1"/>
    <col min="11" max="15" width="3" customWidth="1"/>
    <col min="16" max="16" width="4" customWidth="1"/>
    <col min="17" max="17" width="9.1796875" style="5" customWidth="1"/>
    <col min="18" max="131" width="4" customWidth="1"/>
    <col min="132" max="160" width="5" customWidth="1"/>
    <col min="161" max="161" width="10.81640625" bestFit="1" customWidth="1"/>
  </cols>
  <sheetData>
    <row r="3" spans="1:9" x14ac:dyDescent="0.35">
      <c r="A3" s="2" t="s">
        <v>250</v>
      </c>
      <c r="B3" t="s">
        <v>404</v>
      </c>
      <c r="C3" t="s">
        <v>405</v>
      </c>
      <c r="D3" t="s">
        <v>406</v>
      </c>
      <c r="E3" t="s">
        <v>401</v>
      </c>
      <c r="F3" t="s">
        <v>402</v>
      </c>
      <c r="G3" t="s">
        <v>403</v>
      </c>
      <c r="H3" t="s">
        <v>410</v>
      </c>
      <c r="I3" t="s">
        <v>408</v>
      </c>
    </row>
    <row r="4" spans="1:9" x14ac:dyDescent="0.35">
      <c r="A4" s="3">
        <v>2022</v>
      </c>
      <c r="B4" s="83">
        <v>12</v>
      </c>
      <c r="C4" s="83">
        <v>19</v>
      </c>
      <c r="D4" s="18">
        <v>42.912165129553614</v>
      </c>
      <c r="E4" s="83">
        <v>2</v>
      </c>
      <c r="F4" s="83">
        <v>27</v>
      </c>
      <c r="G4" s="83">
        <v>0</v>
      </c>
      <c r="H4" s="4">
        <v>3.8888888888888888</v>
      </c>
      <c r="I4" s="4">
        <v>3.9334058372098557</v>
      </c>
    </row>
    <row r="5" spans="1:9" x14ac:dyDescent="0.35">
      <c r="A5" s="3">
        <v>2021</v>
      </c>
      <c r="B5" s="83">
        <v>10</v>
      </c>
      <c r="C5" s="83">
        <v>14</v>
      </c>
      <c r="D5" s="18">
        <v>7.6153846153847553</v>
      </c>
      <c r="E5" s="83">
        <v>1</v>
      </c>
      <c r="F5" s="83">
        <v>18</v>
      </c>
      <c r="G5" s="83">
        <v>0</v>
      </c>
      <c r="H5" s="4">
        <v>4.5</v>
      </c>
      <c r="I5" s="4">
        <v>4.4464102835752373</v>
      </c>
    </row>
    <row r="6" spans="1:9" x14ac:dyDescent="0.35">
      <c r="A6" s="3">
        <v>2020</v>
      </c>
      <c r="B6" s="83">
        <v>8</v>
      </c>
      <c r="C6" s="83">
        <v>0</v>
      </c>
      <c r="D6" s="18">
        <v>29</v>
      </c>
      <c r="E6" s="83">
        <v>2</v>
      </c>
      <c r="F6" s="83">
        <v>16</v>
      </c>
      <c r="G6" s="83">
        <v>0</v>
      </c>
      <c r="H6" s="4">
        <v>3.875</v>
      </c>
      <c r="I6" s="4">
        <v>4.0772361243397697</v>
      </c>
    </row>
    <row r="7" spans="1:9" x14ac:dyDescent="0.35">
      <c r="A7" s="3">
        <v>2019</v>
      </c>
      <c r="B7" s="83">
        <v>8</v>
      </c>
      <c r="C7" s="83">
        <v>18</v>
      </c>
      <c r="D7" s="18">
        <v>23</v>
      </c>
      <c r="E7" s="83">
        <v>1</v>
      </c>
      <c r="F7" s="83">
        <v>17</v>
      </c>
      <c r="G7" s="83">
        <v>0</v>
      </c>
      <c r="H7" s="4">
        <v>4.2941176470588234</v>
      </c>
      <c r="I7" s="4">
        <v>4.3569674403865957</v>
      </c>
    </row>
    <row r="8" spans="1:9" x14ac:dyDescent="0.35">
      <c r="A8" s="3">
        <v>2018</v>
      </c>
      <c r="B8" s="83">
        <v>7</v>
      </c>
      <c r="C8" s="83">
        <v>6</v>
      </c>
      <c r="D8" s="18">
        <v>31</v>
      </c>
      <c r="E8" s="83">
        <v>0</v>
      </c>
      <c r="F8" s="83">
        <v>21</v>
      </c>
      <c r="G8" s="83">
        <v>3</v>
      </c>
      <c r="H8" s="4">
        <v>3.8095238095238093</v>
      </c>
      <c r="I8" s="4">
        <v>3.8116703275713872</v>
      </c>
    </row>
    <row r="9" spans="1:9" x14ac:dyDescent="0.35">
      <c r="A9" s="3">
        <v>2017</v>
      </c>
      <c r="B9" s="83">
        <v>7</v>
      </c>
      <c r="C9" s="83">
        <v>12</v>
      </c>
      <c r="D9" s="18">
        <v>54.600000000002183</v>
      </c>
      <c r="E9" s="83">
        <v>4</v>
      </c>
      <c r="F9" s="83">
        <v>18</v>
      </c>
      <c r="G9" s="83">
        <v>0</v>
      </c>
      <c r="H9" s="4">
        <v>3.9444444444444446</v>
      </c>
      <c r="I9" s="4">
        <v>3.8357931199675708</v>
      </c>
    </row>
    <row r="10" spans="1:9" x14ac:dyDescent="0.35">
      <c r="A10" s="3">
        <v>2016</v>
      </c>
      <c r="B10" s="83">
        <v>11</v>
      </c>
      <c r="C10" s="83">
        <v>16</v>
      </c>
      <c r="D10" s="18">
        <v>35</v>
      </c>
      <c r="E10" s="83">
        <v>0</v>
      </c>
      <c r="F10" s="83">
        <v>25</v>
      </c>
      <c r="G10" s="83">
        <v>0</v>
      </c>
      <c r="H10" s="4">
        <v>4.12</v>
      </c>
      <c r="I10" s="4">
        <v>4.3013365013365013</v>
      </c>
    </row>
    <row r="11" spans="1:9" x14ac:dyDescent="0.35">
      <c r="A11" s="3">
        <v>2015</v>
      </c>
      <c r="B11" s="83">
        <v>15</v>
      </c>
      <c r="C11" s="83">
        <v>5</v>
      </c>
      <c r="D11" s="18">
        <v>55.400000000001455</v>
      </c>
      <c r="E11" s="83">
        <v>1</v>
      </c>
      <c r="F11" s="83">
        <v>30</v>
      </c>
      <c r="G11" s="83">
        <v>2</v>
      </c>
      <c r="H11" s="4">
        <v>3.5333333333333332</v>
      </c>
      <c r="I11" s="4">
        <v>3.3782577406924941</v>
      </c>
    </row>
    <row r="12" spans="1:9" x14ac:dyDescent="0.35">
      <c r="A12" s="3">
        <v>2014</v>
      </c>
      <c r="B12" s="83">
        <v>17</v>
      </c>
      <c r="C12" s="83">
        <v>12</v>
      </c>
      <c r="D12" s="18">
        <v>48.900000000001455</v>
      </c>
      <c r="E12" s="83">
        <v>1</v>
      </c>
      <c r="F12" s="83">
        <v>32</v>
      </c>
      <c r="G12" s="83">
        <v>4</v>
      </c>
      <c r="H12" s="4">
        <v>3.875</v>
      </c>
      <c r="I12" s="4">
        <v>4.1140762567874249</v>
      </c>
    </row>
    <row r="13" spans="1:9" x14ac:dyDescent="0.35">
      <c r="A13" s="3">
        <v>2013</v>
      </c>
      <c r="B13" s="83">
        <v>13</v>
      </c>
      <c r="C13" s="83">
        <v>1</v>
      </c>
      <c r="D13" s="18">
        <v>3</v>
      </c>
      <c r="E13" s="83">
        <v>0</v>
      </c>
      <c r="F13" s="83">
        <v>25</v>
      </c>
      <c r="G13" s="83">
        <v>1</v>
      </c>
      <c r="H13" s="4">
        <v>3.8</v>
      </c>
      <c r="I13" s="4">
        <v>3.8923494649417028</v>
      </c>
    </row>
    <row r="14" spans="1:9" x14ac:dyDescent="0.35">
      <c r="A14" s="3">
        <v>2012</v>
      </c>
      <c r="B14" s="83">
        <v>10</v>
      </c>
      <c r="C14" s="83">
        <v>21</v>
      </c>
      <c r="D14" s="18">
        <v>49.200000000000728</v>
      </c>
      <c r="E14" s="83">
        <v>2</v>
      </c>
      <c r="F14" s="83">
        <v>21</v>
      </c>
      <c r="G14" s="83">
        <v>1</v>
      </c>
      <c r="H14" s="4">
        <v>3.8571428571428572</v>
      </c>
      <c r="I14" s="4">
        <v>3.9459043108496932</v>
      </c>
    </row>
    <row r="15" spans="1:9" x14ac:dyDescent="0.35">
      <c r="A15" s="3">
        <v>2011</v>
      </c>
      <c r="B15" s="83">
        <v>10</v>
      </c>
      <c r="C15" s="83">
        <v>2</v>
      </c>
      <c r="D15" s="18">
        <v>7</v>
      </c>
      <c r="E15" s="83">
        <v>0</v>
      </c>
      <c r="F15" s="83">
        <v>24</v>
      </c>
      <c r="G15" s="83">
        <v>3</v>
      </c>
      <c r="H15" s="4">
        <v>3.8333333333333335</v>
      </c>
      <c r="I15" s="4">
        <v>3.9725339023886557</v>
      </c>
    </row>
    <row r="16" spans="1:9" x14ac:dyDescent="0.35">
      <c r="A16" s="3">
        <v>2010</v>
      </c>
      <c r="B16" s="83">
        <v>9</v>
      </c>
      <c r="C16" s="83">
        <v>1</v>
      </c>
      <c r="D16" s="18">
        <v>57</v>
      </c>
      <c r="E16" s="83">
        <v>0</v>
      </c>
      <c r="F16" s="83">
        <v>18</v>
      </c>
      <c r="G16" s="83">
        <v>2</v>
      </c>
      <c r="H16" s="4">
        <v>3.8888888888888888</v>
      </c>
      <c r="I16" s="4">
        <v>3.8727536896841781</v>
      </c>
    </row>
    <row r="17" spans="1:9" x14ac:dyDescent="0.35">
      <c r="A17" s="3">
        <v>2009</v>
      </c>
      <c r="B17" s="83">
        <v>1</v>
      </c>
      <c r="C17" s="83">
        <v>20</v>
      </c>
      <c r="D17" s="18">
        <v>13</v>
      </c>
      <c r="E17" s="83">
        <v>0</v>
      </c>
      <c r="F17" s="83">
        <v>3</v>
      </c>
      <c r="G17" s="83">
        <v>0</v>
      </c>
      <c r="H17" s="4">
        <v>4</v>
      </c>
      <c r="I17" s="4">
        <v>4</v>
      </c>
    </row>
    <row r="18" spans="1:9" x14ac:dyDescent="0.35">
      <c r="A18" s="3" t="s">
        <v>251</v>
      </c>
      <c r="B18" s="83">
        <v>144</v>
      </c>
      <c r="C18" s="83">
        <v>10</v>
      </c>
      <c r="D18" s="18">
        <v>36.627549744938733</v>
      </c>
      <c r="E18" s="83">
        <v>14</v>
      </c>
      <c r="F18" s="83">
        <v>295</v>
      </c>
      <c r="G18" s="83">
        <v>16</v>
      </c>
      <c r="H18" s="4">
        <v>3.9152542372881354</v>
      </c>
      <c r="I18" s="4">
        <v>3.9835991097028876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33"/>
  <sheetViews>
    <sheetView showZeros="0" tabSelected="1" zoomScaleNormal="100" workbookViewId="0">
      <selection activeCell="D30" sqref="D30"/>
    </sheetView>
  </sheetViews>
  <sheetFormatPr defaultRowHeight="14.5" x14ac:dyDescent="0.35"/>
  <cols>
    <col min="1" max="1" width="25.08984375" customWidth="1"/>
    <col min="2" max="2" width="27.81640625" customWidth="1"/>
    <col min="3" max="3" width="17.54296875" style="24" customWidth="1"/>
    <col min="4" max="4" width="26.08984375" customWidth="1"/>
    <col min="5" max="6" width="6.81640625" bestFit="1" customWidth="1"/>
    <col min="7" max="7" width="10.453125" style="9" bestFit="1" customWidth="1"/>
    <col min="8" max="8" width="7.26953125" style="9" customWidth="1"/>
    <col min="9" max="9" width="12.54296875" style="39" customWidth="1"/>
    <col min="10" max="10" width="12.81640625" style="19" customWidth="1"/>
    <col min="11" max="11" width="11.1796875" style="19" customWidth="1"/>
    <col min="12" max="12" width="5.54296875" customWidth="1"/>
    <col min="15" max="20" width="8.7265625" hidden="1" customWidth="1"/>
    <col min="21" max="21" width="8.7265625" style="4" hidden="1" customWidth="1"/>
    <col min="22" max="22" width="8.7265625" style="18" hidden="1" customWidth="1"/>
  </cols>
  <sheetData>
    <row r="1" spans="1:22" s="17" customFormat="1" ht="54" customHeight="1" thickBot="1" x14ac:dyDescent="0.4">
      <c r="A1" s="11" t="s">
        <v>0</v>
      </c>
      <c r="B1" s="12" t="s">
        <v>1</v>
      </c>
      <c r="C1" s="53" t="s">
        <v>350</v>
      </c>
      <c r="D1" s="12" t="s">
        <v>351</v>
      </c>
      <c r="E1" s="12" t="s">
        <v>2</v>
      </c>
      <c r="F1" s="12" t="s">
        <v>302</v>
      </c>
      <c r="G1" s="12" t="s">
        <v>3</v>
      </c>
      <c r="H1" s="12" t="s">
        <v>456</v>
      </c>
      <c r="I1" s="13" t="s">
        <v>4</v>
      </c>
      <c r="J1" s="13" t="s">
        <v>5</v>
      </c>
      <c r="K1" s="14" t="s">
        <v>6</v>
      </c>
      <c r="L1" s="15" t="s">
        <v>382</v>
      </c>
      <c r="M1" s="12" t="s">
        <v>249</v>
      </c>
      <c r="N1" s="12" t="s">
        <v>1093</v>
      </c>
      <c r="O1" s="16" t="s">
        <v>396</v>
      </c>
      <c r="P1" s="16" t="s">
        <v>397</v>
      </c>
      <c r="Q1" s="16" t="s">
        <v>383</v>
      </c>
      <c r="R1" s="16" t="s">
        <v>399</v>
      </c>
      <c r="S1" s="16" t="s">
        <v>400</v>
      </c>
      <c r="T1" s="84" t="s">
        <v>398</v>
      </c>
      <c r="U1" s="84" t="s">
        <v>407</v>
      </c>
      <c r="V1" s="16" t="s">
        <v>409</v>
      </c>
    </row>
    <row r="2" spans="1:22" s="17" customFormat="1" ht="15" thickTop="1" x14ac:dyDescent="0.35">
      <c r="A2" s="67" t="s">
        <v>1104</v>
      </c>
      <c r="B2" s="67" t="s">
        <v>254</v>
      </c>
      <c r="C2" s="67" t="s">
        <v>481</v>
      </c>
      <c r="D2" s="67" t="s">
        <v>1105</v>
      </c>
      <c r="E2" s="68">
        <v>143</v>
      </c>
      <c r="F2" s="44">
        <v>143</v>
      </c>
      <c r="G2" s="46">
        <v>44887</v>
      </c>
      <c r="H2" s="69"/>
      <c r="I2" s="70"/>
      <c r="J2" s="70"/>
      <c r="K2" s="71"/>
      <c r="L2" s="68" t="s">
        <v>1106</v>
      </c>
      <c r="M2" s="68"/>
      <c r="N2" s="24"/>
      <c r="O2" s="72">
        <f>IF(ISNUMBER(Table1[[#This Row],[Year Read]]), 1, 0)</f>
        <v>0</v>
      </c>
      <c r="P2" s="72">
        <f>IF(AND(Table1[[#This Row],[Is Finished]],OR(ISBLANK(Table1[[#This Row],[Min Left]]), Table1[[#This Row],[Min Left]]=0)), 1, 0)</f>
        <v>0</v>
      </c>
      <c r="Q2" s="72">
        <f>IF(AND(Table1[[#This Row],[Is Finished]], NOT(Table1[[#This Row],[Is Read]])), 1, 0)</f>
        <v>0</v>
      </c>
      <c r="R2" s="72">
        <f>IF(AND(Table1[[#This Row],[Is Read]], Table1[[#This Row],[Minutes]]&gt;=100), 1, 0)</f>
        <v>0</v>
      </c>
      <c r="S2" s="72">
        <f>IF(AND(Table1[[#This Row],[Is Read]], Table1[[#This Row],[Minutes]]&lt;100), 1, 0)</f>
        <v>0</v>
      </c>
      <c r="T2" s="85" t="str">
        <f>IF(Table1[[#This Row],[Is Finished]],(Table1[[#This Row],[Minutes]]-Table1[[#This Row],[Min Left]])/Table1[[#This Row],[Speed]], "")</f>
        <v/>
      </c>
      <c r="U2" s="85" t="str">
        <f>IF(Table1[[#This Row],[Is Finished]],Table1[[#This Row],[Min Read]]*(Table1[[#This Row],[Rating]]/5), "")</f>
        <v/>
      </c>
      <c r="V2" s="72" t="str">
        <f>IF(Table1[[#This Row],[Read (long)]], Table1[[#This Row],[Rating]], "")</f>
        <v/>
      </c>
    </row>
    <row r="3" spans="1:22" x14ac:dyDescent="0.35">
      <c r="A3" s="67" t="s">
        <v>1107</v>
      </c>
      <c r="B3" s="67" t="s">
        <v>127</v>
      </c>
      <c r="C3" s="67" t="s">
        <v>127</v>
      </c>
      <c r="D3" s="67"/>
      <c r="E3" s="68">
        <v>491</v>
      </c>
      <c r="F3" s="44">
        <v>491</v>
      </c>
      <c r="G3" s="46">
        <v>44887</v>
      </c>
      <c r="H3" s="69"/>
      <c r="I3" s="70"/>
      <c r="J3" s="70"/>
      <c r="K3" s="71"/>
      <c r="L3" s="68" t="s">
        <v>1108</v>
      </c>
      <c r="M3" s="68"/>
      <c r="N3" s="24"/>
      <c r="O3" s="72">
        <f>IF(ISNUMBER(Table1[[#This Row],[Year Read]]), 1, 0)</f>
        <v>0</v>
      </c>
      <c r="P3" s="72">
        <f>IF(AND(Table1[[#This Row],[Is Finished]],OR(ISBLANK(Table1[[#This Row],[Min Left]]), Table1[[#This Row],[Min Left]]=0)), 1, 0)</f>
        <v>0</v>
      </c>
      <c r="Q3" s="72">
        <f>IF(AND(Table1[[#This Row],[Is Finished]], NOT(Table1[[#This Row],[Is Read]])), 1, 0)</f>
        <v>0</v>
      </c>
      <c r="R3" s="72">
        <f>IF(AND(Table1[[#This Row],[Is Read]], Table1[[#This Row],[Minutes]]&gt;=100), 1, 0)</f>
        <v>0</v>
      </c>
      <c r="S3" s="72">
        <f>IF(AND(Table1[[#This Row],[Is Read]], Table1[[#This Row],[Minutes]]&lt;100), 1, 0)</f>
        <v>0</v>
      </c>
      <c r="T3" s="85" t="str">
        <f>IF(Table1[[#This Row],[Is Finished]],(Table1[[#This Row],[Minutes]]-Table1[[#This Row],[Min Left]])/Table1[[#This Row],[Speed]], "")</f>
        <v/>
      </c>
      <c r="U3" s="85" t="str">
        <f>IF(Table1[[#This Row],[Is Finished]],Table1[[#This Row],[Min Read]]*(Table1[[#This Row],[Rating]]/5), "")</f>
        <v/>
      </c>
      <c r="V3" s="72" t="str">
        <f>IF(Table1[[#This Row],[Read (long)]], Table1[[#This Row],[Rating]], "")</f>
        <v/>
      </c>
    </row>
    <row r="4" spans="1:22" x14ac:dyDescent="0.35">
      <c r="A4" s="67" t="s">
        <v>1109</v>
      </c>
      <c r="B4" s="67" t="s">
        <v>1110</v>
      </c>
      <c r="C4" s="67" t="s">
        <v>1111</v>
      </c>
      <c r="D4" s="67"/>
      <c r="E4" s="68">
        <v>237</v>
      </c>
      <c r="F4" s="44"/>
      <c r="G4" s="46">
        <v>44851</v>
      </c>
      <c r="H4" s="69"/>
      <c r="I4" s="70">
        <v>3</v>
      </c>
      <c r="J4" s="70">
        <v>4</v>
      </c>
      <c r="K4" s="71">
        <v>3</v>
      </c>
      <c r="L4" s="68" t="s">
        <v>1112</v>
      </c>
      <c r="M4" s="24">
        <v>2022</v>
      </c>
      <c r="N4" s="24">
        <v>1</v>
      </c>
      <c r="O4" s="72">
        <f>IF(ISNUMBER(Table1[[#This Row],[Year Read]]), 1, 0)</f>
        <v>1</v>
      </c>
      <c r="P4" s="72">
        <f>IF(AND(Table1[[#This Row],[Is Finished]],OR(ISBLANK(Table1[[#This Row],[Min Left]]), Table1[[#This Row],[Min Left]]=0)), 1, 0)</f>
        <v>1</v>
      </c>
      <c r="Q4" s="72">
        <f>IF(AND(Table1[[#This Row],[Is Finished]], NOT(Table1[[#This Row],[Is Read]])), 1, 0)</f>
        <v>0</v>
      </c>
      <c r="R4" s="72">
        <f>IF(AND(Table1[[#This Row],[Is Read]], Table1[[#This Row],[Minutes]]&gt;=100), 1, 0)</f>
        <v>1</v>
      </c>
      <c r="S4" s="72">
        <f>IF(AND(Table1[[#This Row],[Is Read]], Table1[[#This Row],[Minutes]]&lt;100), 1, 0)</f>
        <v>0</v>
      </c>
      <c r="T4" s="85">
        <f>IF(Table1[[#This Row],[Is Finished]],(Table1[[#This Row],[Minutes]]-Table1[[#This Row],[Min Left]])/Table1[[#This Row],[Speed]], "")</f>
        <v>237</v>
      </c>
      <c r="U4" s="85">
        <f>IF(Table1[[#This Row],[Is Finished]],Table1[[#This Row],[Min Read]]*(Table1[[#This Row],[Rating]]/5), "")</f>
        <v>142.19999999999999</v>
      </c>
      <c r="V4" s="72">
        <f>IF(Table1[[#This Row],[Read (long)]], Table1[[#This Row],[Rating]], "")</f>
        <v>3</v>
      </c>
    </row>
    <row r="5" spans="1:22" x14ac:dyDescent="0.35">
      <c r="A5" s="67" t="s">
        <v>1113</v>
      </c>
      <c r="B5" s="67" t="s">
        <v>1114</v>
      </c>
      <c r="C5" s="67" t="s">
        <v>1115</v>
      </c>
      <c r="D5" s="67" t="s">
        <v>1116</v>
      </c>
      <c r="E5" s="68">
        <v>753</v>
      </c>
      <c r="F5" s="44"/>
      <c r="G5" s="46">
        <v>44851</v>
      </c>
      <c r="H5" s="69"/>
      <c r="I5" s="70">
        <v>5</v>
      </c>
      <c r="J5" s="70">
        <v>5</v>
      </c>
      <c r="K5" s="71">
        <v>5</v>
      </c>
      <c r="L5" s="68" t="s">
        <v>1117</v>
      </c>
      <c r="M5" s="24">
        <v>2022</v>
      </c>
      <c r="N5" s="24">
        <v>1</v>
      </c>
      <c r="O5" s="72">
        <f>IF(ISNUMBER(Table1[[#This Row],[Year Read]]), 1, 0)</f>
        <v>1</v>
      </c>
      <c r="P5" s="72">
        <f>IF(AND(Table1[[#This Row],[Is Finished]],OR(ISBLANK(Table1[[#This Row],[Min Left]]), Table1[[#This Row],[Min Left]]=0)), 1, 0)</f>
        <v>1</v>
      </c>
      <c r="Q5" s="72">
        <f>IF(AND(Table1[[#This Row],[Is Finished]], NOT(Table1[[#This Row],[Is Read]])), 1, 0)</f>
        <v>0</v>
      </c>
      <c r="R5" s="72">
        <f>IF(AND(Table1[[#This Row],[Is Read]], Table1[[#This Row],[Minutes]]&gt;=100), 1, 0)</f>
        <v>1</v>
      </c>
      <c r="S5" s="72">
        <f>IF(AND(Table1[[#This Row],[Is Read]], Table1[[#This Row],[Minutes]]&lt;100), 1, 0)</f>
        <v>0</v>
      </c>
      <c r="T5" s="85">
        <f>IF(Table1[[#This Row],[Is Finished]],(Table1[[#This Row],[Minutes]]-Table1[[#This Row],[Min Left]])/Table1[[#This Row],[Speed]], "")</f>
        <v>753</v>
      </c>
      <c r="U5" s="85">
        <f>IF(Table1[[#This Row],[Is Finished]],Table1[[#This Row],[Min Read]]*(Table1[[#This Row],[Rating]]/5), "")</f>
        <v>753</v>
      </c>
      <c r="V5" s="72">
        <f>IF(Table1[[#This Row],[Read (long)]], Table1[[#This Row],[Rating]], "")</f>
        <v>5</v>
      </c>
    </row>
    <row r="6" spans="1:22" x14ac:dyDescent="0.35">
      <c r="A6" s="67" t="s">
        <v>1118</v>
      </c>
      <c r="B6" s="67" t="s">
        <v>1114</v>
      </c>
      <c r="C6" s="67" t="s">
        <v>1119</v>
      </c>
      <c r="D6" s="67" t="s">
        <v>1120</v>
      </c>
      <c r="E6" s="68">
        <v>700</v>
      </c>
      <c r="F6" s="44"/>
      <c r="G6" s="46">
        <v>44851</v>
      </c>
      <c r="H6" s="69" t="b">
        <v>1</v>
      </c>
      <c r="I6" s="70">
        <v>5</v>
      </c>
      <c r="J6" s="70">
        <v>5</v>
      </c>
      <c r="K6" s="71">
        <v>5</v>
      </c>
      <c r="L6" s="68" t="s">
        <v>1121</v>
      </c>
      <c r="M6" s="24">
        <v>2022</v>
      </c>
      <c r="N6" s="24">
        <v>1</v>
      </c>
      <c r="O6" s="72">
        <f>IF(ISNUMBER(Table1[[#This Row],[Year Read]]), 1, 0)</f>
        <v>1</v>
      </c>
      <c r="P6" s="72">
        <f>IF(AND(Table1[[#This Row],[Is Finished]],OR(ISBLANK(Table1[[#This Row],[Min Left]]), Table1[[#This Row],[Min Left]]=0)), 1, 0)</f>
        <v>1</v>
      </c>
      <c r="Q6" s="72">
        <f>IF(AND(Table1[[#This Row],[Is Finished]], NOT(Table1[[#This Row],[Is Read]])), 1, 0)</f>
        <v>0</v>
      </c>
      <c r="R6" s="72">
        <f>IF(AND(Table1[[#This Row],[Is Read]], Table1[[#This Row],[Minutes]]&gt;=100), 1, 0)</f>
        <v>1</v>
      </c>
      <c r="S6" s="72">
        <f>IF(AND(Table1[[#This Row],[Is Read]], Table1[[#This Row],[Minutes]]&lt;100), 1, 0)</f>
        <v>0</v>
      </c>
      <c r="T6" s="85">
        <f>IF(Table1[[#This Row],[Is Finished]],(Table1[[#This Row],[Minutes]]-Table1[[#This Row],[Min Left]])/Table1[[#This Row],[Speed]], "")</f>
        <v>700</v>
      </c>
      <c r="U6" s="85">
        <f>IF(Table1[[#This Row],[Is Finished]],Table1[[#This Row],[Min Read]]*(Table1[[#This Row],[Rating]]/5), "")</f>
        <v>700</v>
      </c>
      <c r="V6" s="72">
        <f>IF(Table1[[#This Row],[Read (long)]], Table1[[#This Row],[Rating]], "")</f>
        <v>5</v>
      </c>
    </row>
    <row r="7" spans="1:22" x14ac:dyDescent="0.35">
      <c r="A7" s="67" t="s">
        <v>1173</v>
      </c>
      <c r="B7" s="67" t="s">
        <v>1174</v>
      </c>
      <c r="C7" s="67" t="s">
        <v>1175</v>
      </c>
      <c r="D7" s="67" t="s">
        <v>1122</v>
      </c>
      <c r="E7" s="68">
        <v>1111</v>
      </c>
      <c r="F7" s="44">
        <v>1111</v>
      </c>
      <c r="G7" s="46">
        <v>44849</v>
      </c>
      <c r="H7" s="69"/>
      <c r="I7" s="70"/>
      <c r="J7" s="70"/>
      <c r="K7" s="71">
        <v>0</v>
      </c>
      <c r="L7" s="68" t="s">
        <v>1123</v>
      </c>
      <c r="M7" s="68"/>
      <c r="N7" s="24"/>
      <c r="O7" s="72">
        <f>IF(ISNUMBER(Table1[[#This Row],[Year Read]]), 1, 0)</f>
        <v>0</v>
      </c>
      <c r="P7" s="72">
        <f>IF(AND(Table1[[#This Row],[Is Finished]],OR(ISBLANK(Table1[[#This Row],[Min Left]]), Table1[[#This Row],[Min Left]]=0)), 1, 0)</f>
        <v>0</v>
      </c>
      <c r="Q7" s="72">
        <f>IF(AND(Table1[[#This Row],[Is Finished]], NOT(Table1[[#This Row],[Is Read]])), 1, 0)</f>
        <v>0</v>
      </c>
      <c r="R7" s="72">
        <f>IF(AND(Table1[[#This Row],[Is Read]], Table1[[#This Row],[Minutes]]&gt;=100), 1, 0)</f>
        <v>0</v>
      </c>
      <c r="S7" s="72">
        <f>IF(AND(Table1[[#This Row],[Is Read]], Table1[[#This Row],[Minutes]]&lt;100), 1, 0)</f>
        <v>0</v>
      </c>
      <c r="T7" s="85" t="str">
        <f>IF(Table1[[#This Row],[Is Finished]],(Table1[[#This Row],[Minutes]]-Table1[[#This Row],[Min Left]])/Table1[[#This Row],[Speed]], "")</f>
        <v/>
      </c>
      <c r="U7" s="85" t="str">
        <f>IF(Table1[[#This Row],[Is Finished]],Table1[[#This Row],[Min Read]]*(Table1[[#This Row],[Rating]]/5), "")</f>
        <v/>
      </c>
      <c r="V7" s="72" t="str">
        <f>IF(Table1[[#This Row],[Read (long)]], Table1[[#This Row],[Rating]], "")</f>
        <v/>
      </c>
    </row>
    <row r="8" spans="1:22" x14ac:dyDescent="0.35">
      <c r="A8" s="67" t="s">
        <v>1176</v>
      </c>
      <c r="B8" s="67" t="s">
        <v>1178</v>
      </c>
      <c r="C8" s="67" t="s">
        <v>1181</v>
      </c>
      <c r="D8" s="67" t="s">
        <v>1122</v>
      </c>
      <c r="E8" s="68">
        <v>521</v>
      </c>
      <c r="F8" s="44"/>
      <c r="G8" s="46">
        <v>44849</v>
      </c>
      <c r="H8" s="69"/>
      <c r="I8" s="70">
        <v>2</v>
      </c>
      <c r="J8" s="70">
        <v>2</v>
      </c>
      <c r="K8" s="71">
        <v>2</v>
      </c>
      <c r="L8" s="68" t="s">
        <v>1123</v>
      </c>
      <c r="M8" s="68">
        <v>2022</v>
      </c>
      <c r="N8" s="24">
        <v>1</v>
      </c>
      <c r="O8" s="72">
        <f>IF(ISNUMBER(Table1[[#This Row],[Year Read]]), 1, 0)</f>
        <v>1</v>
      </c>
      <c r="P8" s="72">
        <f>IF(AND(Table1[[#This Row],[Is Finished]],OR(ISBLANK(Table1[[#This Row],[Min Left]]), Table1[[#This Row],[Min Left]]=0)), 1, 0)</f>
        <v>1</v>
      </c>
      <c r="Q8" s="72">
        <f>IF(AND(Table1[[#This Row],[Is Finished]], NOT(Table1[[#This Row],[Is Read]])), 1, 0)</f>
        <v>0</v>
      </c>
      <c r="R8" s="72">
        <f>IF(AND(Table1[[#This Row],[Is Read]], Table1[[#This Row],[Minutes]]&gt;=100), 1, 0)</f>
        <v>1</v>
      </c>
      <c r="S8" s="72">
        <f>IF(AND(Table1[[#This Row],[Is Read]], Table1[[#This Row],[Minutes]]&lt;100), 1, 0)</f>
        <v>0</v>
      </c>
      <c r="T8" s="85">
        <f>IF(Table1[[#This Row],[Is Finished]],(Table1[[#This Row],[Minutes]]-Table1[[#This Row],[Min Left]])/Table1[[#This Row],[Speed]], "")</f>
        <v>521</v>
      </c>
      <c r="U8" s="85">
        <f>IF(Table1[[#This Row],[Is Finished]],Table1[[#This Row],[Min Read]]*(Table1[[#This Row],[Rating]]/5), "")</f>
        <v>208.4</v>
      </c>
      <c r="V8" s="72">
        <f>IF(Table1[[#This Row],[Read (long)]], Table1[[#This Row],[Rating]], "")</f>
        <v>2</v>
      </c>
    </row>
    <row r="9" spans="1:22" x14ac:dyDescent="0.35">
      <c r="A9" s="67" t="s">
        <v>1177</v>
      </c>
      <c r="B9" s="67" t="s">
        <v>1179</v>
      </c>
      <c r="C9" s="67" t="s">
        <v>1180</v>
      </c>
      <c r="D9" s="67" t="s">
        <v>1122</v>
      </c>
      <c r="E9" s="68">
        <v>193</v>
      </c>
      <c r="F9" s="44"/>
      <c r="G9" s="46">
        <v>44849</v>
      </c>
      <c r="H9" s="69"/>
      <c r="I9" s="70">
        <v>4</v>
      </c>
      <c r="J9" s="70">
        <v>5</v>
      </c>
      <c r="K9" s="71">
        <v>4</v>
      </c>
      <c r="L9" s="68" t="s">
        <v>1123</v>
      </c>
      <c r="M9" s="68">
        <v>2022</v>
      </c>
      <c r="N9" s="24">
        <v>1</v>
      </c>
      <c r="O9" s="72">
        <f>IF(ISNUMBER(Table1[[#This Row],[Year Read]]), 1, 0)</f>
        <v>1</v>
      </c>
      <c r="P9" s="72">
        <f>IF(AND(Table1[[#This Row],[Is Finished]],OR(ISBLANK(Table1[[#This Row],[Min Left]]), Table1[[#This Row],[Min Left]]=0)), 1, 0)</f>
        <v>1</v>
      </c>
      <c r="Q9" s="72">
        <f>IF(AND(Table1[[#This Row],[Is Finished]], NOT(Table1[[#This Row],[Is Read]])), 1, 0)</f>
        <v>0</v>
      </c>
      <c r="R9" s="72">
        <f>IF(AND(Table1[[#This Row],[Is Read]], Table1[[#This Row],[Minutes]]&gt;=100), 1, 0)</f>
        <v>1</v>
      </c>
      <c r="S9" s="72">
        <f>IF(AND(Table1[[#This Row],[Is Read]], Table1[[#This Row],[Minutes]]&lt;100), 1, 0)</f>
        <v>0</v>
      </c>
      <c r="T9" s="85">
        <f>IF(Table1[[#This Row],[Is Finished]],(Table1[[#This Row],[Minutes]]-Table1[[#This Row],[Min Left]])/Table1[[#This Row],[Speed]], "")</f>
        <v>193</v>
      </c>
      <c r="U9" s="85">
        <f>IF(Table1[[#This Row],[Is Finished]],Table1[[#This Row],[Min Read]]*(Table1[[#This Row],[Rating]]/5), "")</f>
        <v>154.4</v>
      </c>
      <c r="V9" s="72">
        <f>IF(Table1[[#This Row],[Read (long)]], Table1[[#This Row],[Rating]], "")</f>
        <v>4</v>
      </c>
    </row>
    <row r="10" spans="1:22" x14ac:dyDescent="0.35">
      <c r="A10" s="67" t="s">
        <v>1124</v>
      </c>
      <c r="B10" s="67" t="s">
        <v>436</v>
      </c>
      <c r="C10" s="67" t="s">
        <v>437</v>
      </c>
      <c r="D10" s="67" t="s">
        <v>438</v>
      </c>
      <c r="E10" s="68">
        <v>652</v>
      </c>
      <c r="F10" s="44"/>
      <c r="G10" s="46">
        <v>44849</v>
      </c>
      <c r="H10" s="69"/>
      <c r="I10" s="70">
        <v>4</v>
      </c>
      <c r="J10" s="70">
        <v>4</v>
      </c>
      <c r="K10" s="71">
        <v>4</v>
      </c>
      <c r="L10" s="68" t="s">
        <v>1125</v>
      </c>
      <c r="M10" s="24">
        <v>2022</v>
      </c>
      <c r="N10" s="24">
        <v>1</v>
      </c>
      <c r="O10" s="72">
        <f>IF(ISNUMBER(Table1[[#This Row],[Year Read]]), 1, 0)</f>
        <v>1</v>
      </c>
      <c r="P10" s="72">
        <f>IF(AND(Table1[[#This Row],[Is Finished]],OR(ISBLANK(Table1[[#This Row],[Min Left]]), Table1[[#This Row],[Min Left]]=0)), 1, 0)</f>
        <v>1</v>
      </c>
      <c r="Q10" s="72">
        <f>IF(AND(Table1[[#This Row],[Is Finished]], NOT(Table1[[#This Row],[Is Read]])), 1, 0)</f>
        <v>0</v>
      </c>
      <c r="R10" s="72">
        <f>IF(AND(Table1[[#This Row],[Is Read]], Table1[[#This Row],[Minutes]]&gt;=100), 1, 0)</f>
        <v>1</v>
      </c>
      <c r="S10" s="72">
        <f>IF(AND(Table1[[#This Row],[Is Read]], Table1[[#This Row],[Minutes]]&lt;100), 1, 0)</f>
        <v>0</v>
      </c>
      <c r="T10" s="85">
        <f>IF(Table1[[#This Row],[Is Finished]],(Table1[[#This Row],[Minutes]]-Table1[[#This Row],[Min Left]])/Table1[[#This Row],[Speed]], "")</f>
        <v>652</v>
      </c>
      <c r="U10" s="85">
        <f>IF(Table1[[#This Row],[Is Finished]],Table1[[#This Row],[Min Read]]*(Table1[[#This Row],[Rating]]/5), "")</f>
        <v>521.6</v>
      </c>
      <c r="V10" s="72">
        <f>IF(Table1[[#This Row],[Read (long)]], Table1[[#This Row],[Rating]], "")</f>
        <v>4</v>
      </c>
    </row>
    <row r="11" spans="1:22" x14ac:dyDescent="0.35">
      <c r="A11" s="67" t="s">
        <v>1126</v>
      </c>
      <c r="B11" s="67" t="s">
        <v>1127</v>
      </c>
      <c r="C11" s="67" t="s">
        <v>1128</v>
      </c>
      <c r="D11" s="67"/>
      <c r="E11" s="68">
        <v>609</v>
      </c>
      <c r="F11" s="44"/>
      <c r="G11" s="46">
        <v>44849</v>
      </c>
      <c r="H11" s="69"/>
      <c r="I11" s="70">
        <v>3</v>
      </c>
      <c r="J11" s="70">
        <v>3</v>
      </c>
      <c r="K11" s="71">
        <v>3</v>
      </c>
      <c r="L11" s="68" t="s">
        <v>1129</v>
      </c>
      <c r="M11" s="24">
        <v>2022</v>
      </c>
      <c r="N11" s="24">
        <v>1</v>
      </c>
      <c r="O11" s="72">
        <f>IF(ISNUMBER(Table1[[#This Row],[Year Read]]), 1, 0)</f>
        <v>1</v>
      </c>
      <c r="P11" s="72">
        <f>IF(AND(Table1[[#This Row],[Is Finished]],OR(ISBLANK(Table1[[#This Row],[Min Left]]), Table1[[#This Row],[Min Left]]=0)), 1, 0)</f>
        <v>1</v>
      </c>
      <c r="Q11" s="72">
        <f>IF(AND(Table1[[#This Row],[Is Finished]], NOT(Table1[[#This Row],[Is Read]])), 1, 0)</f>
        <v>0</v>
      </c>
      <c r="R11" s="72">
        <f>IF(AND(Table1[[#This Row],[Is Read]], Table1[[#This Row],[Minutes]]&gt;=100), 1, 0)</f>
        <v>1</v>
      </c>
      <c r="S11" s="72">
        <f>IF(AND(Table1[[#This Row],[Is Read]], Table1[[#This Row],[Minutes]]&lt;100), 1, 0)</f>
        <v>0</v>
      </c>
      <c r="T11" s="85">
        <f>IF(Table1[[#This Row],[Is Finished]],(Table1[[#This Row],[Minutes]]-Table1[[#This Row],[Min Left]])/Table1[[#This Row],[Speed]], "")</f>
        <v>609</v>
      </c>
      <c r="U11" s="85">
        <f>IF(Table1[[#This Row],[Is Finished]],Table1[[#This Row],[Min Read]]*(Table1[[#This Row],[Rating]]/5), "")</f>
        <v>365.4</v>
      </c>
      <c r="V11" s="72">
        <f>IF(Table1[[#This Row],[Read (long)]], Table1[[#This Row],[Rating]], "")</f>
        <v>3</v>
      </c>
    </row>
    <row r="12" spans="1:22" x14ac:dyDescent="0.35">
      <c r="A12" s="67" t="s">
        <v>1130</v>
      </c>
      <c r="B12" s="67" t="s">
        <v>161</v>
      </c>
      <c r="C12" s="67" t="s">
        <v>1131</v>
      </c>
      <c r="D12" s="67"/>
      <c r="E12" s="68">
        <v>301</v>
      </c>
      <c r="F12" s="44"/>
      <c r="G12" s="46">
        <v>44849</v>
      </c>
      <c r="H12" s="69"/>
      <c r="I12" s="70">
        <v>3</v>
      </c>
      <c r="J12" s="70">
        <v>5</v>
      </c>
      <c r="K12" s="71">
        <v>3</v>
      </c>
      <c r="L12" s="68" t="s">
        <v>1132</v>
      </c>
      <c r="M12" s="24">
        <v>2022</v>
      </c>
      <c r="N12" s="24">
        <v>1</v>
      </c>
      <c r="O12" s="72">
        <f>IF(ISNUMBER(Table1[[#This Row],[Year Read]]), 1, 0)</f>
        <v>1</v>
      </c>
      <c r="P12" s="72">
        <f>IF(AND(Table1[[#This Row],[Is Finished]],OR(ISBLANK(Table1[[#This Row],[Min Left]]), Table1[[#This Row],[Min Left]]=0)), 1, 0)</f>
        <v>1</v>
      </c>
      <c r="Q12" s="72">
        <f>IF(AND(Table1[[#This Row],[Is Finished]], NOT(Table1[[#This Row],[Is Read]])), 1, 0)</f>
        <v>0</v>
      </c>
      <c r="R12" s="72">
        <f>IF(AND(Table1[[#This Row],[Is Read]], Table1[[#This Row],[Minutes]]&gt;=100), 1, 0)</f>
        <v>1</v>
      </c>
      <c r="S12" s="72">
        <f>IF(AND(Table1[[#This Row],[Is Read]], Table1[[#This Row],[Minutes]]&lt;100), 1, 0)</f>
        <v>0</v>
      </c>
      <c r="T12" s="85">
        <f>IF(Table1[[#This Row],[Is Finished]],(Table1[[#This Row],[Minutes]]-Table1[[#This Row],[Min Left]])/Table1[[#This Row],[Speed]], "")</f>
        <v>301</v>
      </c>
      <c r="U12" s="85">
        <f>IF(Table1[[#This Row],[Is Finished]],Table1[[#This Row],[Min Read]]*(Table1[[#This Row],[Rating]]/5), "")</f>
        <v>180.6</v>
      </c>
      <c r="V12" s="72">
        <f>IF(Table1[[#This Row],[Read (long)]], Table1[[#This Row],[Rating]], "")</f>
        <v>3</v>
      </c>
    </row>
    <row r="13" spans="1:22" x14ac:dyDescent="0.35">
      <c r="A13" s="67" t="s">
        <v>1133</v>
      </c>
      <c r="B13" s="67" t="s">
        <v>1134</v>
      </c>
      <c r="C13" s="67" t="s">
        <v>1135</v>
      </c>
      <c r="D13" s="67"/>
      <c r="E13" s="68">
        <v>1182</v>
      </c>
      <c r="F13" s="44">
        <v>1182</v>
      </c>
      <c r="G13" s="46">
        <v>44849</v>
      </c>
      <c r="H13" s="69"/>
      <c r="I13" s="70"/>
      <c r="J13" s="70"/>
      <c r="K13" s="71"/>
      <c r="L13" s="68" t="s">
        <v>1136</v>
      </c>
      <c r="M13" s="68"/>
      <c r="N13" s="24"/>
      <c r="O13" s="72">
        <f>IF(ISNUMBER(Table1[[#This Row],[Year Read]]), 1, 0)</f>
        <v>0</v>
      </c>
      <c r="P13" s="72">
        <f>IF(AND(Table1[[#This Row],[Is Finished]],OR(ISBLANK(Table1[[#This Row],[Min Left]]), Table1[[#This Row],[Min Left]]=0)), 1, 0)</f>
        <v>0</v>
      </c>
      <c r="Q13" s="72">
        <f>IF(AND(Table1[[#This Row],[Is Finished]], NOT(Table1[[#This Row],[Is Read]])), 1, 0)</f>
        <v>0</v>
      </c>
      <c r="R13" s="72">
        <f>IF(AND(Table1[[#This Row],[Is Read]], Table1[[#This Row],[Minutes]]&gt;=100), 1, 0)</f>
        <v>0</v>
      </c>
      <c r="S13" s="72">
        <f>IF(AND(Table1[[#This Row],[Is Read]], Table1[[#This Row],[Minutes]]&lt;100), 1, 0)</f>
        <v>0</v>
      </c>
      <c r="T13" s="85" t="str">
        <f>IF(Table1[[#This Row],[Is Finished]],(Table1[[#This Row],[Minutes]]-Table1[[#This Row],[Min Left]])/Table1[[#This Row],[Speed]], "")</f>
        <v/>
      </c>
      <c r="U13" s="85" t="str">
        <f>IF(Table1[[#This Row],[Is Finished]],Table1[[#This Row],[Min Read]]*(Table1[[#This Row],[Rating]]/5), "")</f>
        <v/>
      </c>
      <c r="V13" s="72" t="str">
        <f>IF(Table1[[#This Row],[Read (long)]], Table1[[#This Row],[Rating]], "")</f>
        <v/>
      </c>
    </row>
    <row r="14" spans="1:22" x14ac:dyDescent="0.35">
      <c r="A14" s="67" t="s">
        <v>1137</v>
      </c>
      <c r="B14" s="67" t="s">
        <v>1138</v>
      </c>
      <c r="C14" s="67" t="s">
        <v>1138</v>
      </c>
      <c r="D14" s="67"/>
      <c r="E14" s="68">
        <v>297</v>
      </c>
      <c r="F14" s="44"/>
      <c r="G14" s="46">
        <v>44836</v>
      </c>
      <c r="H14" s="69"/>
      <c r="I14" s="70">
        <v>3</v>
      </c>
      <c r="J14" s="70">
        <v>4</v>
      </c>
      <c r="K14" s="71">
        <v>2</v>
      </c>
      <c r="L14" s="68" t="s">
        <v>1139</v>
      </c>
      <c r="M14" s="24">
        <v>2022</v>
      </c>
      <c r="N14" s="24">
        <v>1</v>
      </c>
      <c r="O14" s="72">
        <f>IF(ISNUMBER(Table1[[#This Row],[Year Read]]), 1, 0)</f>
        <v>1</v>
      </c>
      <c r="P14" s="72">
        <f>IF(AND(Table1[[#This Row],[Is Finished]],OR(ISBLANK(Table1[[#This Row],[Min Left]]), Table1[[#This Row],[Min Left]]=0)), 1, 0)</f>
        <v>1</v>
      </c>
      <c r="Q14" s="72">
        <f>IF(AND(Table1[[#This Row],[Is Finished]], NOT(Table1[[#This Row],[Is Read]])), 1, 0)</f>
        <v>0</v>
      </c>
      <c r="R14" s="72">
        <f>IF(AND(Table1[[#This Row],[Is Read]], Table1[[#This Row],[Minutes]]&gt;=100), 1, 0)</f>
        <v>1</v>
      </c>
      <c r="S14" s="72">
        <f>IF(AND(Table1[[#This Row],[Is Read]], Table1[[#This Row],[Minutes]]&lt;100), 1, 0)</f>
        <v>0</v>
      </c>
      <c r="T14" s="85">
        <f>IF(Table1[[#This Row],[Is Finished]],(Table1[[#This Row],[Minutes]]-Table1[[#This Row],[Min Left]])/Table1[[#This Row],[Speed]], "")</f>
        <v>297</v>
      </c>
      <c r="U14" s="85">
        <f>IF(Table1[[#This Row],[Is Finished]],Table1[[#This Row],[Min Read]]*(Table1[[#This Row],[Rating]]/5), "")</f>
        <v>178.2</v>
      </c>
      <c r="V14" s="72">
        <f>IF(Table1[[#This Row],[Read (long)]], Table1[[#This Row],[Rating]], "")</f>
        <v>3</v>
      </c>
    </row>
    <row r="15" spans="1:22" x14ac:dyDescent="0.35">
      <c r="A15" s="62" t="s">
        <v>1102</v>
      </c>
      <c r="B15" s="62" t="s">
        <v>1103</v>
      </c>
      <c r="C15" s="62" t="s">
        <v>1103</v>
      </c>
      <c r="D15" s="62"/>
      <c r="E15" s="63">
        <v>689</v>
      </c>
      <c r="F15" s="33">
        <v>513</v>
      </c>
      <c r="G15" s="46">
        <v>44836</v>
      </c>
      <c r="H15" s="64"/>
      <c r="I15" s="65"/>
      <c r="J15" s="65"/>
      <c r="K15" s="66"/>
      <c r="L15" s="63"/>
      <c r="M15" s="63">
        <v>2022</v>
      </c>
      <c r="N15" s="24">
        <v>1</v>
      </c>
      <c r="O15" s="24">
        <f>IF(ISNUMBER(Table1[[#This Row],[Year Read]]), 1, 0)</f>
        <v>1</v>
      </c>
      <c r="P15" s="24">
        <f>IF(AND(Table1[[#This Row],[Is Finished]],OR(ISBLANK(Table1[[#This Row],[Min Left]]), Table1[[#This Row],[Min Left]]=0)), 1, 0)</f>
        <v>0</v>
      </c>
      <c r="Q15" s="24">
        <f>IF(AND(Table1[[#This Row],[Is Finished]], NOT(Table1[[#This Row],[Is Read]])), 1, 0)</f>
        <v>1</v>
      </c>
      <c r="R15" s="24">
        <f>IF(AND(Table1[[#This Row],[Is Read]], Table1[[#This Row],[Minutes]]&gt;=100), 1, 0)</f>
        <v>0</v>
      </c>
      <c r="S15" s="24">
        <f>IF(AND(Table1[[#This Row],[Is Read]], Table1[[#This Row],[Minutes]]&lt;100), 1, 0)</f>
        <v>0</v>
      </c>
      <c r="T15" s="86">
        <f>IF(Table1[[#This Row],[Is Finished]],(Table1[[#This Row],[Minutes]]-Table1[[#This Row],[Min Left]])/Table1[[#This Row],[Speed]], "")</f>
        <v>176</v>
      </c>
      <c r="U15" s="86">
        <f>IF(Table1[[#This Row],[Is Finished]],Table1[[#This Row],[Min Read]]*(Table1[[#This Row],[Rating]]/5), "")</f>
        <v>0</v>
      </c>
      <c r="V15" s="24" t="str">
        <f>IF(Table1[[#This Row],[Read (long)]], Table1[[#This Row],[Rating]], "")</f>
        <v/>
      </c>
    </row>
    <row r="16" spans="1:22" x14ac:dyDescent="0.35">
      <c r="A16" s="67" t="s">
        <v>1140</v>
      </c>
      <c r="B16" s="67" t="s">
        <v>1141</v>
      </c>
      <c r="C16" s="67" t="s">
        <v>479</v>
      </c>
      <c r="D16" s="67"/>
      <c r="E16" s="68">
        <v>835</v>
      </c>
      <c r="F16" s="44"/>
      <c r="G16" s="46">
        <v>44825</v>
      </c>
      <c r="H16" s="69"/>
      <c r="I16" s="70">
        <v>3</v>
      </c>
      <c r="J16" s="70">
        <v>5</v>
      </c>
      <c r="K16" s="71">
        <v>3</v>
      </c>
      <c r="L16" s="68" t="s">
        <v>1142</v>
      </c>
      <c r="M16" s="24">
        <v>2022</v>
      </c>
      <c r="N16" s="24">
        <v>1</v>
      </c>
      <c r="O16" s="72">
        <f>IF(ISNUMBER(Table1[[#This Row],[Year Read]]), 1, 0)</f>
        <v>1</v>
      </c>
      <c r="P16" s="72">
        <f>IF(AND(Table1[[#This Row],[Is Finished]],OR(ISBLANK(Table1[[#This Row],[Min Left]]), Table1[[#This Row],[Min Left]]=0)), 1, 0)</f>
        <v>1</v>
      </c>
      <c r="Q16" s="72">
        <f>IF(AND(Table1[[#This Row],[Is Finished]], NOT(Table1[[#This Row],[Is Read]])), 1, 0)</f>
        <v>0</v>
      </c>
      <c r="R16" s="72">
        <f>IF(AND(Table1[[#This Row],[Is Read]], Table1[[#This Row],[Minutes]]&gt;=100), 1, 0)</f>
        <v>1</v>
      </c>
      <c r="S16" s="72">
        <f>IF(AND(Table1[[#This Row],[Is Read]], Table1[[#This Row],[Minutes]]&lt;100), 1, 0)</f>
        <v>0</v>
      </c>
      <c r="T16" s="85">
        <f>IF(Table1[[#This Row],[Is Finished]],(Table1[[#This Row],[Minutes]]-Table1[[#This Row],[Min Left]])/Table1[[#This Row],[Speed]], "")</f>
        <v>835</v>
      </c>
      <c r="U16" s="85">
        <f>IF(Table1[[#This Row],[Is Finished]],Table1[[#This Row],[Min Read]]*(Table1[[#This Row],[Rating]]/5), "")</f>
        <v>501</v>
      </c>
      <c r="V16" s="72">
        <f>IF(Table1[[#This Row],[Read (long)]], Table1[[#This Row],[Rating]], "")</f>
        <v>3</v>
      </c>
    </row>
    <row r="17" spans="1:22" x14ac:dyDescent="0.35">
      <c r="A17" s="67" t="s">
        <v>1143</v>
      </c>
      <c r="B17" s="67" t="s">
        <v>54</v>
      </c>
      <c r="C17" s="67" t="s">
        <v>437</v>
      </c>
      <c r="D17" s="67"/>
      <c r="E17" s="68">
        <v>970</v>
      </c>
      <c r="F17" s="44"/>
      <c r="G17" s="46">
        <v>44784</v>
      </c>
      <c r="H17" s="69" t="b">
        <v>1</v>
      </c>
      <c r="I17" s="70">
        <v>5</v>
      </c>
      <c r="J17" s="70">
        <v>5</v>
      </c>
      <c r="K17" s="71">
        <v>5</v>
      </c>
      <c r="L17" s="68" t="s">
        <v>1144</v>
      </c>
      <c r="M17" s="24">
        <v>2022</v>
      </c>
      <c r="N17" s="24">
        <v>1</v>
      </c>
      <c r="O17" s="72">
        <f>IF(ISNUMBER(Table1[[#This Row],[Year Read]]), 1, 0)</f>
        <v>1</v>
      </c>
      <c r="P17" s="72">
        <f>IF(AND(Table1[[#This Row],[Is Finished]],OR(ISBLANK(Table1[[#This Row],[Min Left]]), Table1[[#This Row],[Min Left]]=0)), 1, 0)</f>
        <v>1</v>
      </c>
      <c r="Q17" s="72">
        <f>IF(AND(Table1[[#This Row],[Is Finished]], NOT(Table1[[#This Row],[Is Read]])), 1, 0)</f>
        <v>0</v>
      </c>
      <c r="R17" s="72">
        <f>IF(AND(Table1[[#This Row],[Is Read]], Table1[[#This Row],[Minutes]]&gt;=100), 1, 0)</f>
        <v>1</v>
      </c>
      <c r="S17" s="72">
        <f>IF(AND(Table1[[#This Row],[Is Read]], Table1[[#This Row],[Minutes]]&lt;100), 1, 0)</f>
        <v>0</v>
      </c>
      <c r="T17" s="85">
        <f>IF(Table1[[#This Row],[Is Finished]],(Table1[[#This Row],[Minutes]]-Table1[[#This Row],[Min Left]])/Table1[[#This Row],[Speed]], "")</f>
        <v>970</v>
      </c>
      <c r="U17" s="85">
        <f>IF(Table1[[#This Row],[Is Finished]],Table1[[#This Row],[Min Read]]*(Table1[[#This Row],[Rating]]/5), "")</f>
        <v>970</v>
      </c>
      <c r="V17" s="72">
        <f>IF(Table1[[#This Row],[Read (long)]], Table1[[#This Row],[Rating]], "")</f>
        <v>5</v>
      </c>
    </row>
    <row r="18" spans="1:22" x14ac:dyDescent="0.35">
      <c r="A18" s="67" t="s">
        <v>1145</v>
      </c>
      <c r="B18" s="67" t="s">
        <v>43</v>
      </c>
      <c r="C18" s="67" t="s">
        <v>463</v>
      </c>
      <c r="D18" s="67"/>
      <c r="E18" s="68">
        <v>782</v>
      </c>
      <c r="F18" s="44"/>
      <c r="G18" s="46">
        <v>44776</v>
      </c>
      <c r="H18" s="69"/>
      <c r="I18" s="70">
        <v>4</v>
      </c>
      <c r="J18" s="70">
        <v>5</v>
      </c>
      <c r="K18" s="71">
        <v>4</v>
      </c>
      <c r="L18" s="68" t="s">
        <v>1146</v>
      </c>
      <c r="M18" s="24">
        <v>2022</v>
      </c>
      <c r="N18" s="24">
        <v>1</v>
      </c>
      <c r="O18" s="72">
        <f>IF(ISNUMBER(Table1[[#This Row],[Year Read]]), 1, 0)</f>
        <v>1</v>
      </c>
      <c r="P18" s="72">
        <f>IF(AND(Table1[[#This Row],[Is Finished]],OR(ISBLANK(Table1[[#This Row],[Min Left]]), Table1[[#This Row],[Min Left]]=0)), 1, 0)</f>
        <v>1</v>
      </c>
      <c r="Q18" s="72">
        <f>IF(AND(Table1[[#This Row],[Is Finished]], NOT(Table1[[#This Row],[Is Read]])), 1, 0)</f>
        <v>0</v>
      </c>
      <c r="R18" s="72">
        <f>IF(AND(Table1[[#This Row],[Is Read]], Table1[[#This Row],[Minutes]]&gt;=100), 1, 0)</f>
        <v>1</v>
      </c>
      <c r="S18" s="72">
        <f>IF(AND(Table1[[#This Row],[Is Read]], Table1[[#This Row],[Minutes]]&lt;100), 1, 0)</f>
        <v>0</v>
      </c>
      <c r="T18" s="85">
        <f>IF(Table1[[#This Row],[Is Finished]],(Table1[[#This Row],[Minutes]]-Table1[[#This Row],[Min Left]])/Table1[[#This Row],[Speed]], "")</f>
        <v>782</v>
      </c>
      <c r="U18" s="85">
        <f>IF(Table1[[#This Row],[Is Finished]],Table1[[#This Row],[Min Read]]*(Table1[[#This Row],[Rating]]/5), "")</f>
        <v>625.6</v>
      </c>
      <c r="V18" s="72">
        <f>IF(Table1[[#This Row],[Read (long)]], Table1[[#This Row],[Rating]], "")</f>
        <v>4</v>
      </c>
    </row>
    <row r="19" spans="1:22" x14ac:dyDescent="0.35">
      <c r="A19" s="67" t="s">
        <v>1147</v>
      </c>
      <c r="B19" s="67" t="s">
        <v>1148</v>
      </c>
      <c r="C19" s="67" t="s">
        <v>1095</v>
      </c>
      <c r="D19" s="67" t="s">
        <v>1149</v>
      </c>
      <c r="E19" s="68">
        <v>856</v>
      </c>
      <c r="F19" s="44"/>
      <c r="G19" s="46">
        <v>44756</v>
      </c>
      <c r="H19" s="69"/>
      <c r="I19" s="70">
        <v>4</v>
      </c>
      <c r="J19" s="70">
        <v>5</v>
      </c>
      <c r="K19" s="71">
        <v>4</v>
      </c>
      <c r="L19" s="68" t="s">
        <v>1150</v>
      </c>
      <c r="M19" s="24">
        <v>2022</v>
      </c>
      <c r="N19" s="24">
        <v>1</v>
      </c>
      <c r="O19" s="72">
        <f>IF(ISNUMBER(Table1[[#This Row],[Year Read]]), 1, 0)</f>
        <v>1</v>
      </c>
      <c r="P19" s="72">
        <f>IF(AND(Table1[[#This Row],[Is Finished]],OR(ISBLANK(Table1[[#This Row],[Min Left]]), Table1[[#This Row],[Min Left]]=0)), 1, 0)</f>
        <v>1</v>
      </c>
      <c r="Q19" s="72">
        <f>IF(AND(Table1[[#This Row],[Is Finished]], NOT(Table1[[#This Row],[Is Read]])), 1, 0)</f>
        <v>0</v>
      </c>
      <c r="R19" s="72">
        <f>IF(AND(Table1[[#This Row],[Is Read]], Table1[[#This Row],[Minutes]]&gt;=100), 1, 0)</f>
        <v>1</v>
      </c>
      <c r="S19" s="72">
        <f>IF(AND(Table1[[#This Row],[Is Read]], Table1[[#This Row],[Minutes]]&lt;100), 1, 0)</f>
        <v>0</v>
      </c>
      <c r="T19" s="85">
        <f>IF(Table1[[#This Row],[Is Finished]],(Table1[[#This Row],[Minutes]]-Table1[[#This Row],[Min Left]])/Table1[[#This Row],[Speed]], "")</f>
        <v>856</v>
      </c>
      <c r="U19" s="85">
        <f>IF(Table1[[#This Row],[Is Finished]],Table1[[#This Row],[Min Read]]*(Table1[[#This Row],[Rating]]/5), "")</f>
        <v>684.80000000000007</v>
      </c>
      <c r="V19" s="72">
        <f>IF(Table1[[#This Row],[Read (long)]], Table1[[#This Row],[Rating]], "")</f>
        <v>4</v>
      </c>
    </row>
    <row r="20" spans="1:22" x14ac:dyDescent="0.35">
      <c r="A20" s="67" t="s">
        <v>1151</v>
      </c>
      <c r="B20" s="67" t="s">
        <v>50</v>
      </c>
      <c r="C20" s="67" t="s">
        <v>581</v>
      </c>
      <c r="D20" s="67"/>
      <c r="E20" s="68">
        <v>711</v>
      </c>
      <c r="F20" s="44"/>
      <c r="G20" s="46">
        <v>44749</v>
      </c>
      <c r="H20" s="69"/>
      <c r="I20" s="70">
        <v>4</v>
      </c>
      <c r="J20" s="70">
        <v>4</v>
      </c>
      <c r="K20" s="71">
        <v>4</v>
      </c>
      <c r="L20" s="68" t="s">
        <v>1152</v>
      </c>
      <c r="M20" s="24">
        <v>2022</v>
      </c>
      <c r="N20" s="24">
        <v>1</v>
      </c>
      <c r="O20" s="72">
        <f>IF(ISNUMBER(Table1[[#This Row],[Year Read]]), 1, 0)</f>
        <v>1</v>
      </c>
      <c r="P20" s="72">
        <f>IF(AND(Table1[[#This Row],[Is Finished]],OR(ISBLANK(Table1[[#This Row],[Min Left]]), Table1[[#This Row],[Min Left]]=0)), 1, 0)</f>
        <v>1</v>
      </c>
      <c r="Q20" s="72">
        <f>IF(AND(Table1[[#This Row],[Is Finished]], NOT(Table1[[#This Row],[Is Read]])), 1, 0)</f>
        <v>0</v>
      </c>
      <c r="R20" s="72">
        <f>IF(AND(Table1[[#This Row],[Is Read]], Table1[[#This Row],[Minutes]]&gt;=100), 1, 0)</f>
        <v>1</v>
      </c>
      <c r="S20" s="72">
        <f>IF(AND(Table1[[#This Row],[Is Read]], Table1[[#This Row],[Minutes]]&lt;100), 1, 0)</f>
        <v>0</v>
      </c>
      <c r="T20" s="85">
        <f>IF(Table1[[#This Row],[Is Finished]],(Table1[[#This Row],[Minutes]]-Table1[[#This Row],[Min Left]])/Table1[[#This Row],[Speed]], "")</f>
        <v>711</v>
      </c>
      <c r="U20" s="85">
        <f>IF(Table1[[#This Row],[Is Finished]],Table1[[#This Row],[Min Read]]*(Table1[[#This Row],[Rating]]/5), "")</f>
        <v>568.80000000000007</v>
      </c>
      <c r="V20" s="72">
        <f>IF(Table1[[#This Row],[Read (long)]], Table1[[#This Row],[Rating]], "")</f>
        <v>4</v>
      </c>
    </row>
    <row r="21" spans="1:22" x14ac:dyDescent="0.35">
      <c r="A21" s="67" t="s">
        <v>1153</v>
      </c>
      <c r="B21" s="67" t="s">
        <v>1148</v>
      </c>
      <c r="C21" s="67" t="s">
        <v>1095</v>
      </c>
      <c r="D21" s="67" t="s">
        <v>1154</v>
      </c>
      <c r="E21" s="68">
        <v>799</v>
      </c>
      <c r="F21" s="44"/>
      <c r="G21" s="46">
        <v>44739</v>
      </c>
      <c r="H21" s="69"/>
      <c r="I21" s="70">
        <v>4</v>
      </c>
      <c r="J21" s="70">
        <v>5</v>
      </c>
      <c r="K21" s="71">
        <v>4</v>
      </c>
      <c r="L21" s="68" t="s">
        <v>1155</v>
      </c>
      <c r="M21" s="24">
        <v>2022</v>
      </c>
      <c r="N21" s="24">
        <v>1</v>
      </c>
      <c r="O21" s="72">
        <f>IF(ISNUMBER(Table1[[#This Row],[Year Read]]), 1, 0)</f>
        <v>1</v>
      </c>
      <c r="P21" s="72">
        <f>IF(AND(Table1[[#This Row],[Is Finished]],OR(ISBLANK(Table1[[#This Row],[Min Left]]), Table1[[#This Row],[Min Left]]=0)), 1, 0)</f>
        <v>1</v>
      </c>
      <c r="Q21" s="72">
        <f>IF(AND(Table1[[#This Row],[Is Finished]], NOT(Table1[[#This Row],[Is Read]])), 1, 0)</f>
        <v>0</v>
      </c>
      <c r="R21" s="72">
        <f>IF(AND(Table1[[#This Row],[Is Read]], Table1[[#This Row],[Minutes]]&gt;=100), 1, 0)</f>
        <v>1</v>
      </c>
      <c r="S21" s="72">
        <f>IF(AND(Table1[[#This Row],[Is Read]], Table1[[#This Row],[Minutes]]&lt;100), 1, 0)</f>
        <v>0</v>
      </c>
      <c r="T21" s="85">
        <f>IF(Table1[[#This Row],[Is Finished]],(Table1[[#This Row],[Minutes]]-Table1[[#This Row],[Min Left]])/Table1[[#This Row],[Speed]], "")</f>
        <v>799</v>
      </c>
      <c r="U21" s="85">
        <f>IF(Table1[[#This Row],[Is Finished]],Table1[[#This Row],[Min Read]]*(Table1[[#This Row],[Rating]]/5), "")</f>
        <v>639.20000000000005</v>
      </c>
      <c r="V21" s="72">
        <f>IF(Table1[[#This Row],[Read (long)]], Table1[[#This Row],[Rating]], "")</f>
        <v>4</v>
      </c>
    </row>
    <row r="22" spans="1:22" x14ac:dyDescent="0.35">
      <c r="A22" s="67" t="s">
        <v>1156</v>
      </c>
      <c r="B22" s="67" t="s">
        <v>1157</v>
      </c>
      <c r="C22" s="67" t="s">
        <v>1158</v>
      </c>
      <c r="D22" s="67"/>
      <c r="E22" s="68">
        <v>233</v>
      </c>
      <c r="F22" s="44"/>
      <c r="G22" s="46">
        <v>44727</v>
      </c>
      <c r="H22" s="69"/>
      <c r="I22" s="70">
        <v>3</v>
      </c>
      <c r="J22" s="70">
        <v>4</v>
      </c>
      <c r="K22" s="71">
        <v>2</v>
      </c>
      <c r="L22" s="68" t="s">
        <v>1159</v>
      </c>
      <c r="M22" s="24">
        <v>2022</v>
      </c>
      <c r="N22" s="24">
        <v>1</v>
      </c>
      <c r="O22" s="72">
        <f>IF(ISNUMBER(Table1[[#This Row],[Year Read]]), 1, 0)</f>
        <v>1</v>
      </c>
      <c r="P22" s="72">
        <f>IF(AND(Table1[[#This Row],[Is Finished]],OR(ISBLANK(Table1[[#This Row],[Min Left]]), Table1[[#This Row],[Min Left]]=0)), 1, 0)</f>
        <v>1</v>
      </c>
      <c r="Q22" s="72">
        <f>IF(AND(Table1[[#This Row],[Is Finished]], NOT(Table1[[#This Row],[Is Read]])), 1, 0)</f>
        <v>0</v>
      </c>
      <c r="R22" s="72">
        <f>IF(AND(Table1[[#This Row],[Is Read]], Table1[[#This Row],[Minutes]]&gt;=100), 1, 0)</f>
        <v>1</v>
      </c>
      <c r="S22" s="72">
        <f>IF(AND(Table1[[#This Row],[Is Read]], Table1[[#This Row],[Minutes]]&lt;100), 1, 0)</f>
        <v>0</v>
      </c>
      <c r="T22" s="85">
        <f>IF(Table1[[#This Row],[Is Finished]],(Table1[[#This Row],[Minutes]]-Table1[[#This Row],[Min Left]])/Table1[[#This Row],[Speed]], "")</f>
        <v>233</v>
      </c>
      <c r="U22" s="85">
        <f>IF(Table1[[#This Row],[Is Finished]],Table1[[#This Row],[Min Read]]*(Table1[[#This Row],[Rating]]/5), "")</f>
        <v>139.79999999999998</v>
      </c>
      <c r="V22" s="72">
        <f>IF(Table1[[#This Row],[Read (long)]], Table1[[#This Row],[Rating]], "")</f>
        <v>3</v>
      </c>
    </row>
    <row r="23" spans="1:22" x14ac:dyDescent="0.35">
      <c r="A23" s="67" t="s">
        <v>1160</v>
      </c>
      <c r="B23" s="67" t="s">
        <v>1148</v>
      </c>
      <c r="C23" s="67" t="s">
        <v>1095</v>
      </c>
      <c r="D23" s="67" t="s">
        <v>1161</v>
      </c>
      <c r="E23" s="68">
        <v>927</v>
      </c>
      <c r="F23" s="44"/>
      <c r="G23" s="46">
        <v>44718</v>
      </c>
      <c r="H23" s="69"/>
      <c r="I23" s="70">
        <v>4</v>
      </c>
      <c r="J23" s="70">
        <v>5</v>
      </c>
      <c r="K23" s="71">
        <v>4</v>
      </c>
      <c r="L23" s="68" t="s">
        <v>1162</v>
      </c>
      <c r="M23" s="24">
        <v>2022</v>
      </c>
      <c r="N23" s="24">
        <v>1</v>
      </c>
      <c r="O23" s="72">
        <f>IF(ISNUMBER(Table1[[#This Row],[Year Read]]), 1, 0)</f>
        <v>1</v>
      </c>
      <c r="P23" s="72">
        <f>IF(AND(Table1[[#This Row],[Is Finished]],OR(ISBLANK(Table1[[#This Row],[Min Left]]), Table1[[#This Row],[Min Left]]=0)), 1, 0)</f>
        <v>1</v>
      </c>
      <c r="Q23" s="72">
        <f>IF(AND(Table1[[#This Row],[Is Finished]], NOT(Table1[[#This Row],[Is Read]])), 1, 0)</f>
        <v>0</v>
      </c>
      <c r="R23" s="72">
        <f>IF(AND(Table1[[#This Row],[Is Read]], Table1[[#This Row],[Minutes]]&gt;=100), 1, 0)</f>
        <v>1</v>
      </c>
      <c r="S23" s="72">
        <f>IF(AND(Table1[[#This Row],[Is Read]], Table1[[#This Row],[Minutes]]&lt;100), 1, 0)</f>
        <v>0</v>
      </c>
      <c r="T23" s="85">
        <f>IF(Table1[[#This Row],[Is Finished]],(Table1[[#This Row],[Minutes]]-Table1[[#This Row],[Min Left]])/Table1[[#This Row],[Speed]], "")</f>
        <v>927</v>
      </c>
      <c r="U23" s="85">
        <f>IF(Table1[[#This Row],[Is Finished]],Table1[[#This Row],[Min Read]]*(Table1[[#This Row],[Rating]]/5), "")</f>
        <v>741.6</v>
      </c>
      <c r="V23" s="72">
        <f>IF(Table1[[#This Row],[Read (long)]], Table1[[#This Row],[Rating]], "")</f>
        <v>4</v>
      </c>
    </row>
    <row r="24" spans="1:22" x14ac:dyDescent="0.35">
      <c r="A24" s="67" t="s">
        <v>1163</v>
      </c>
      <c r="B24" s="67" t="s">
        <v>17</v>
      </c>
      <c r="C24" s="67" t="s">
        <v>1164</v>
      </c>
      <c r="D24" s="67"/>
      <c r="E24" s="68">
        <v>677</v>
      </c>
      <c r="F24" s="44"/>
      <c r="G24" s="46">
        <v>44687</v>
      </c>
      <c r="H24" s="69"/>
      <c r="I24" s="70">
        <v>3</v>
      </c>
      <c r="J24" s="70">
        <v>2</v>
      </c>
      <c r="K24" s="71">
        <v>3</v>
      </c>
      <c r="L24" s="68" t="s">
        <v>1165</v>
      </c>
      <c r="M24" s="24">
        <v>2022</v>
      </c>
      <c r="N24" s="24">
        <v>1</v>
      </c>
      <c r="O24" s="72">
        <f>IF(ISNUMBER(Table1[[#This Row],[Year Read]]), 1, 0)</f>
        <v>1</v>
      </c>
      <c r="P24" s="72">
        <f>IF(AND(Table1[[#This Row],[Is Finished]],OR(ISBLANK(Table1[[#This Row],[Min Left]]), Table1[[#This Row],[Min Left]]=0)), 1, 0)</f>
        <v>1</v>
      </c>
      <c r="Q24" s="72">
        <f>IF(AND(Table1[[#This Row],[Is Finished]], NOT(Table1[[#This Row],[Is Read]])), 1, 0)</f>
        <v>0</v>
      </c>
      <c r="R24" s="72">
        <f>IF(AND(Table1[[#This Row],[Is Read]], Table1[[#This Row],[Minutes]]&gt;=100), 1, 0)</f>
        <v>1</v>
      </c>
      <c r="S24" s="72">
        <f>IF(AND(Table1[[#This Row],[Is Read]], Table1[[#This Row],[Minutes]]&lt;100), 1, 0)</f>
        <v>0</v>
      </c>
      <c r="T24" s="85">
        <f>IF(Table1[[#This Row],[Is Finished]],(Table1[[#This Row],[Minutes]]-Table1[[#This Row],[Min Left]])/Table1[[#This Row],[Speed]], "")</f>
        <v>677</v>
      </c>
      <c r="U24" s="85">
        <f>IF(Table1[[#This Row],[Is Finished]],Table1[[#This Row],[Min Read]]*(Table1[[#This Row],[Rating]]/5), "")</f>
        <v>406.2</v>
      </c>
      <c r="V24" s="72">
        <f>IF(Table1[[#This Row],[Read (long)]], Table1[[#This Row],[Rating]], "")</f>
        <v>3</v>
      </c>
    </row>
    <row r="25" spans="1:22" x14ac:dyDescent="0.35">
      <c r="A25" s="67" t="s">
        <v>1166</v>
      </c>
      <c r="B25" s="67" t="s">
        <v>56</v>
      </c>
      <c r="C25" s="67" t="s">
        <v>415</v>
      </c>
      <c r="D25" s="67" t="s">
        <v>1167</v>
      </c>
      <c r="E25" s="68">
        <v>639</v>
      </c>
      <c r="F25" s="44"/>
      <c r="G25" s="46">
        <v>44675</v>
      </c>
      <c r="H25" s="69"/>
      <c r="I25" s="70">
        <v>5</v>
      </c>
      <c r="J25" s="70">
        <v>5</v>
      </c>
      <c r="K25" s="71">
        <v>5</v>
      </c>
      <c r="L25" s="68" t="s">
        <v>1168</v>
      </c>
      <c r="M25" s="24">
        <v>2022</v>
      </c>
      <c r="N25" s="72">
        <v>1.1000000000000001</v>
      </c>
      <c r="O25" s="72">
        <f>IF(ISNUMBER(Table1[[#This Row],[Year Read]]), 1, 0)</f>
        <v>1</v>
      </c>
      <c r="P25" s="72">
        <f>IF(AND(Table1[[#This Row],[Is Finished]],OR(ISBLANK(Table1[[#This Row],[Min Left]]), Table1[[#This Row],[Min Left]]=0)), 1, 0)</f>
        <v>1</v>
      </c>
      <c r="Q25" s="72">
        <f>IF(AND(Table1[[#This Row],[Is Finished]], NOT(Table1[[#This Row],[Is Read]])), 1, 0)</f>
        <v>0</v>
      </c>
      <c r="R25" s="72">
        <f>IF(AND(Table1[[#This Row],[Is Read]], Table1[[#This Row],[Minutes]]&gt;=100), 1, 0)</f>
        <v>1</v>
      </c>
      <c r="S25" s="72">
        <f>IF(AND(Table1[[#This Row],[Is Read]], Table1[[#This Row],[Minutes]]&lt;100), 1, 0)</f>
        <v>0</v>
      </c>
      <c r="T25" s="85">
        <f>IF(Table1[[#This Row],[Is Finished]],(Table1[[#This Row],[Minutes]]-Table1[[#This Row],[Min Left]])/Table1[[#This Row],[Speed]], "")</f>
        <v>580.90909090909088</v>
      </c>
      <c r="U25" s="85">
        <f>IF(Table1[[#This Row],[Is Finished]],Table1[[#This Row],[Min Read]]*(Table1[[#This Row],[Rating]]/5), "")</f>
        <v>580.90909090909088</v>
      </c>
      <c r="V25" s="72">
        <f>IF(Table1[[#This Row],[Read (long)]], Table1[[#This Row],[Rating]], "")</f>
        <v>5</v>
      </c>
    </row>
    <row r="26" spans="1:22" x14ac:dyDescent="0.35">
      <c r="A26" s="67" t="s">
        <v>1169</v>
      </c>
      <c r="B26" s="67" t="s">
        <v>330</v>
      </c>
      <c r="C26" s="67" t="s">
        <v>1170</v>
      </c>
      <c r="D26" s="67" t="s">
        <v>1171</v>
      </c>
      <c r="E26" s="68">
        <v>1384</v>
      </c>
      <c r="F26" s="44"/>
      <c r="G26" s="46">
        <v>44660</v>
      </c>
      <c r="H26" s="69"/>
      <c r="I26" s="70">
        <v>2</v>
      </c>
      <c r="J26" s="70">
        <v>4</v>
      </c>
      <c r="K26" s="71">
        <v>2</v>
      </c>
      <c r="L26" s="68" t="s">
        <v>1172</v>
      </c>
      <c r="M26" s="24">
        <v>2022</v>
      </c>
      <c r="N26" s="72">
        <v>1.1000000000000001</v>
      </c>
      <c r="O26" s="72">
        <f>IF(ISNUMBER(Table1[[#This Row],[Year Read]]), 1, 0)</f>
        <v>1</v>
      </c>
      <c r="P26" s="72">
        <f>IF(AND(Table1[[#This Row],[Is Finished]],OR(ISBLANK(Table1[[#This Row],[Min Left]]), Table1[[#This Row],[Min Left]]=0)), 1, 0)</f>
        <v>1</v>
      </c>
      <c r="Q26" s="72">
        <f>IF(AND(Table1[[#This Row],[Is Finished]], NOT(Table1[[#This Row],[Is Read]])), 1, 0)</f>
        <v>0</v>
      </c>
      <c r="R26" s="72">
        <f>IF(AND(Table1[[#This Row],[Is Read]], Table1[[#This Row],[Minutes]]&gt;=100), 1, 0)</f>
        <v>1</v>
      </c>
      <c r="S26" s="72">
        <f>IF(AND(Table1[[#This Row],[Is Read]], Table1[[#This Row],[Minutes]]&lt;100), 1, 0)</f>
        <v>0</v>
      </c>
      <c r="T26" s="85">
        <f>IF(Table1[[#This Row],[Is Finished]],(Table1[[#This Row],[Minutes]]-Table1[[#This Row],[Min Left]])/Table1[[#This Row],[Speed]], "")</f>
        <v>1258.181818181818</v>
      </c>
      <c r="U26" s="85">
        <f>IF(Table1[[#This Row],[Is Finished]],Table1[[#This Row],[Min Read]]*(Table1[[#This Row],[Rating]]/5), "")</f>
        <v>503.27272727272725</v>
      </c>
      <c r="V26" s="72">
        <f>IF(Table1[[#This Row],[Read (long)]], Table1[[#This Row],[Rating]], "")</f>
        <v>2</v>
      </c>
    </row>
    <row r="27" spans="1:22" s="17" customFormat="1" x14ac:dyDescent="0.35">
      <c r="A27" s="10" t="s">
        <v>1099</v>
      </c>
      <c r="B27" s="10" t="s">
        <v>1100</v>
      </c>
      <c r="C27" s="10" t="s">
        <v>452</v>
      </c>
      <c r="D27" s="10" t="s">
        <v>1101</v>
      </c>
      <c r="E27" s="24">
        <v>1284</v>
      </c>
      <c r="F27" s="44">
        <f>Table1[[#This Row],[Minutes]]-90</f>
        <v>1194</v>
      </c>
      <c r="G27" s="46">
        <v>44659</v>
      </c>
      <c r="H27" s="32"/>
      <c r="I27" s="38"/>
      <c r="J27" s="38"/>
      <c r="K27" s="39"/>
      <c r="L27" s="24"/>
      <c r="M27" s="24">
        <v>2022</v>
      </c>
      <c r="N27" s="24">
        <v>1</v>
      </c>
      <c r="O27" s="24">
        <f>IF(ISNUMBER(Table1[[#This Row],[Year Read]]), 1, 0)</f>
        <v>1</v>
      </c>
      <c r="P27" s="24">
        <f>IF(AND(Table1[[#This Row],[Is Finished]],OR(ISBLANK(Table1[[#This Row],[Min Left]]), Table1[[#This Row],[Min Left]]=0)), 1, 0)</f>
        <v>0</v>
      </c>
      <c r="Q27" s="24">
        <f>IF(AND(Table1[[#This Row],[Is Finished]], NOT(Table1[[#This Row],[Is Read]])), 1, 0)</f>
        <v>1</v>
      </c>
      <c r="R27" s="24">
        <f>IF(AND(Table1[[#This Row],[Is Read]], Table1[[#This Row],[Minutes]]&gt;=100), 1, 0)</f>
        <v>0</v>
      </c>
      <c r="S27" s="24">
        <f>IF(AND(Table1[[#This Row],[Is Read]], Table1[[#This Row],[Minutes]]&lt;100), 1, 0)</f>
        <v>0</v>
      </c>
      <c r="T27" s="86">
        <f>IF(Table1[[#This Row],[Is Finished]],(Table1[[#This Row],[Minutes]]-Table1[[#This Row],[Min Left]])/Table1[[#This Row],[Speed]], "")</f>
        <v>90</v>
      </c>
      <c r="U27" s="86">
        <f>IF(Table1[[#This Row],[Is Finished]],Table1[[#This Row],[Min Read]]*(Table1[[#This Row],[Rating]]/5), "")</f>
        <v>0</v>
      </c>
      <c r="V27" s="24" t="str">
        <f>IF(Table1[[#This Row],[Read (long)]], Table1[[#This Row],[Rating]], "")</f>
        <v/>
      </c>
    </row>
    <row r="28" spans="1:22" x14ac:dyDescent="0.35">
      <c r="A28" s="10" t="s">
        <v>1094</v>
      </c>
      <c r="B28" s="10" t="s">
        <v>52</v>
      </c>
      <c r="C28" s="10" t="s">
        <v>1095</v>
      </c>
      <c r="D28" s="10"/>
      <c r="E28" s="24">
        <v>1030</v>
      </c>
      <c r="F28" s="44"/>
      <c r="G28" s="46">
        <v>44641</v>
      </c>
      <c r="H28" s="32" t="b">
        <v>1</v>
      </c>
      <c r="I28" s="38">
        <v>5</v>
      </c>
      <c r="J28" s="38">
        <v>5</v>
      </c>
      <c r="K28" s="39">
        <v>5</v>
      </c>
      <c r="L28" s="24" t="s">
        <v>1096</v>
      </c>
      <c r="M28" s="24">
        <v>2022</v>
      </c>
      <c r="N28" s="24">
        <v>1</v>
      </c>
      <c r="O28" s="24">
        <f>IF(ISNUMBER(Table1[[#This Row],[Year Read]]), 1, 0)</f>
        <v>1</v>
      </c>
      <c r="P28" s="24">
        <f>IF(AND(Table1[[#This Row],[Is Finished]],OR(ISBLANK(Table1[[#This Row],[Min Left]]), Table1[[#This Row],[Min Left]]=0)), 1, 0)</f>
        <v>1</v>
      </c>
      <c r="Q28" s="24">
        <f>IF(AND(Table1[[#This Row],[Is Finished]], NOT(Table1[[#This Row],[Is Read]])), 1, 0)</f>
        <v>0</v>
      </c>
      <c r="R28" s="24">
        <f>IF(AND(Table1[[#This Row],[Is Read]], Table1[[#This Row],[Minutes]]&gt;=100), 1, 0)</f>
        <v>1</v>
      </c>
      <c r="S28" s="24">
        <f>IF(AND(Table1[[#This Row],[Is Read]], Table1[[#This Row],[Minutes]]&lt;100), 1, 0)</f>
        <v>0</v>
      </c>
      <c r="T28" s="86">
        <f>IF(Table1[[#This Row],[Is Finished]],(Table1[[#This Row],[Minutes]]-Table1[[#This Row],[Min Left]])/Table1[[#This Row],[Speed]], "")</f>
        <v>1030</v>
      </c>
      <c r="U28" s="86">
        <f>IF(Table1[[#This Row],[Is Finished]],Table1[[#This Row],[Min Read]]*(Table1[[#This Row],[Rating]]/5), "")</f>
        <v>1030</v>
      </c>
      <c r="V28" s="24">
        <f>IF(Table1[[#This Row],[Read (long)]], Table1[[#This Row],[Rating]], "")</f>
        <v>5</v>
      </c>
    </row>
    <row r="29" spans="1:22" x14ac:dyDescent="0.35">
      <c r="A29" s="10" t="s">
        <v>1097</v>
      </c>
      <c r="B29" s="10" t="s">
        <v>262</v>
      </c>
      <c r="C29" s="10" t="s">
        <v>262</v>
      </c>
      <c r="D29" s="10"/>
      <c r="E29" s="24">
        <v>853</v>
      </c>
      <c r="F29" s="44"/>
      <c r="G29" s="46">
        <v>44620</v>
      </c>
      <c r="H29" s="32"/>
      <c r="I29" s="38">
        <v>5</v>
      </c>
      <c r="J29" s="38">
        <v>5</v>
      </c>
      <c r="K29" s="39">
        <v>5</v>
      </c>
      <c r="L29" s="24" t="s">
        <v>1098</v>
      </c>
      <c r="M29" s="24">
        <v>2022</v>
      </c>
      <c r="N29" s="24">
        <v>1</v>
      </c>
      <c r="O29" s="24">
        <f>IF(ISNUMBER(Table1[[#This Row],[Year Read]]), 1, 0)</f>
        <v>1</v>
      </c>
      <c r="P29" s="24">
        <f>IF(AND(Table1[[#This Row],[Is Finished]],OR(ISBLANK(Table1[[#This Row],[Min Left]]), Table1[[#This Row],[Min Left]]=0)), 1, 0)</f>
        <v>1</v>
      </c>
      <c r="Q29" s="24">
        <f>IF(AND(Table1[[#This Row],[Is Finished]], NOT(Table1[[#This Row],[Is Read]])), 1, 0)</f>
        <v>0</v>
      </c>
      <c r="R29" s="24">
        <f>IF(AND(Table1[[#This Row],[Is Read]], Table1[[#This Row],[Minutes]]&gt;=100), 1, 0)</f>
        <v>1</v>
      </c>
      <c r="S29" s="24">
        <f>IF(AND(Table1[[#This Row],[Is Read]], Table1[[#This Row],[Minutes]]&lt;100), 1, 0)</f>
        <v>0</v>
      </c>
      <c r="T29" s="86">
        <f>IF(Table1[[#This Row],[Is Finished]],(Table1[[#This Row],[Minutes]]-Table1[[#This Row],[Min Left]])/Table1[[#This Row],[Speed]], "")</f>
        <v>853</v>
      </c>
      <c r="U29" s="86">
        <f>IF(Table1[[#This Row],[Is Finished]],Table1[[#This Row],[Min Read]]*(Table1[[#This Row],[Rating]]/5), "")</f>
        <v>853</v>
      </c>
      <c r="V29" s="24">
        <f>IF(Table1[[#This Row],[Read (long)]], Table1[[#This Row],[Rating]], "")</f>
        <v>5</v>
      </c>
    </row>
    <row r="30" spans="1:22" x14ac:dyDescent="0.35">
      <c r="A30" t="s">
        <v>1031</v>
      </c>
      <c r="B30" t="s">
        <v>102</v>
      </c>
      <c r="C30" t="s">
        <v>448</v>
      </c>
      <c r="E30">
        <v>508</v>
      </c>
      <c r="G30" s="46">
        <v>44556</v>
      </c>
      <c r="H30"/>
      <c r="I30">
        <v>3</v>
      </c>
      <c r="J30">
        <v>5</v>
      </c>
      <c r="K30">
        <v>3</v>
      </c>
      <c r="L30" s="24" t="s">
        <v>1032</v>
      </c>
      <c r="M30" s="24">
        <v>2022</v>
      </c>
      <c r="N30" s="24">
        <v>0.9</v>
      </c>
      <c r="O30" s="24">
        <f>IF(ISNUMBER(Table1[[#This Row],[Year Read]]), 1, 0)</f>
        <v>1</v>
      </c>
      <c r="P30" s="24">
        <f>IF(AND(Table1[[#This Row],[Is Finished]],OR(ISBLANK(Table1[[#This Row],[Min Left]]), Table1[[#This Row],[Min Left]]=0)), 1, 0)</f>
        <v>1</v>
      </c>
      <c r="Q30" s="24">
        <f>IF(AND(Table1[[#This Row],[Is Finished]], NOT(Table1[[#This Row],[Is Read]])), 1, 0)</f>
        <v>0</v>
      </c>
      <c r="R30" s="24">
        <f>IF(AND(Table1[[#This Row],[Is Read]], Table1[[#This Row],[Minutes]]&gt;=100), 1, 0)</f>
        <v>1</v>
      </c>
      <c r="S30" s="24">
        <f>IF(AND(Table1[[#This Row],[Is Read]], Table1[[#This Row],[Minutes]]&lt;100), 1, 0)</f>
        <v>0</v>
      </c>
      <c r="T30" s="86">
        <f>IF(Table1[[#This Row],[Is Finished]],(Table1[[#This Row],[Minutes]]-Table1[[#This Row],[Min Left]])/Table1[[#This Row],[Speed]], "")</f>
        <v>564.44444444444446</v>
      </c>
      <c r="U30" s="86">
        <f>IF(Table1[[#This Row],[Is Finished]],Table1[[#This Row],[Min Read]]*(Table1[[#This Row],[Rating]]/5), "")</f>
        <v>338.66666666666669</v>
      </c>
      <c r="V30" s="24">
        <f>IF(Table1[[#This Row],[Read (long)]], Table1[[#This Row],[Rating]], "")</f>
        <v>3</v>
      </c>
    </row>
    <row r="31" spans="1:22" x14ac:dyDescent="0.35">
      <c r="A31" t="s">
        <v>1033</v>
      </c>
      <c r="B31" t="s">
        <v>1034</v>
      </c>
      <c r="C31" t="s">
        <v>1035</v>
      </c>
      <c r="E31">
        <v>418</v>
      </c>
      <c r="G31" s="46">
        <v>44556</v>
      </c>
      <c r="H31"/>
      <c r="I31">
        <v>5</v>
      </c>
      <c r="J31">
        <v>5</v>
      </c>
      <c r="K31">
        <v>5</v>
      </c>
      <c r="L31" s="24" t="s">
        <v>1036</v>
      </c>
      <c r="M31" s="24">
        <v>2022</v>
      </c>
      <c r="N31" s="24">
        <v>1</v>
      </c>
      <c r="O31" s="24">
        <f>IF(ISNUMBER(Table1[[#This Row],[Year Read]]), 1, 0)</f>
        <v>1</v>
      </c>
      <c r="P31" s="24">
        <f>IF(AND(Table1[[#This Row],[Is Finished]],OR(ISBLANK(Table1[[#This Row],[Min Left]]), Table1[[#This Row],[Min Left]]=0)), 1, 0)</f>
        <v>1</v>
      </c>
      <c r="Q31" s="24">
        <f>IF(AND(Table1[[#This Row],[Is Finished]], NOT(Table1[[#This Row],[Is Read]])), 1, 0)</f>
        <v>0</v>
      </c>
      <c r="R31" s="24">
        <f>IF(AND(Table1[[#This Row],[Is Read]], Table1[[#This Row],[Minutes]]&gt;=100), 1, 0)</f>
        <v>1</v>
      </c>
      <c r="S31" s="24">
        <f>IF(AND(Table1[[#This Row],[Is Read]], Table1[[#This Row],[Minutes]]&lt;100), 1, 0)</f>
        <v>0</v>
      </c>
      <c r="T31" s="86">
        <f>IF(Table1[[#This Row],[Is Finished]],(Table1[[#This Row],[Minutes]]-Table1[[#This Row],[Min Left]])/Table1[[#This Row],[Speed]], "")</f>
        <v>418</v>
      </c>
      <c r="U31" s="86">
        <f>IF(Table1[[#This Row],[Is Finished]],Table1[[#This Row],[Min Read]]*(Table1[[#This Row],[Rating]]/5), "")</f>
        <v>418</v>
      </c>
      <c r="V31" s="24">
        <f>IF(Table1[[#This Row],[Read (long)]], Table1[[#This Row],[Rating]], "")</f>
        <v>5</v>
      </c>
    </row>
    <row r="32" spans="1:22" x14ac:dyDescent="0.35">
      <c r="A32" t="s">
        <v>1037</v>
      </c>
      <c r="B32" t="s">
        <v>330</v>
      </c>
      <c r="C32" t="s">
        <v>1038</v>
      </c>
      <c r="E32">
        <v>598</v>
      </c>
      <c r="G32" s="46">
        <v>44556</v>
      </c>
      <c r="H32"/>
      <c r="I32">
        <v>4</v>
      </c>
      <c r="J32">
        <v>5</v>
      </c>
      <c r="K32">
        <v>4</v>
      </c>
      <c r="L32" s="24" t="s">
        <v>1039</v>
      </c>
      <c r="M32" s="24">
        <v>2022</v>
      </c>
      <c r="N32" s="24">
        <v>1</v>
      </c>
      <c r="O32" s="24">
        <f>IF(ISNUMBER(Table1[[#This Row],[Year Read]]), 1, 0)</f>
        <v>1</v>
      </c>
      <c r="P32" s="24">
        <f>IF(AND(Table1[[#This Row],[Is Finished]],OR(ISBLANK(Table1[[#This Row],[Min Left]]), Table1[[#This Row],[Min Left]]=0)), 1, 0)</f>
        <v>1</v>
      </c>
      <c r="Q32" s="24">
        <f>IF(AND(Table1[[#This Row],[Is Finished]], NOT(Table1[[#This Row],[Is Read]])), 1, 0)</f>
        <v>0</v>
      </c>
      <c r="R32" s="24">
        <f>IF(AND(Table1[[#This Row],[Is Read]], Table1[[#This Row],[Minutes]]&gt;=100), 1, 0)</f>
        <v>1</v>
      </c>
      <c r="S32" s="24">
        <f>IF(AND(Table1[[#This Row],[Is Read]], Table1[[#This Row],[Minutes]]&lt;100), 1, 0)</f>
        <v>0</v>
      </c>
      <c r="T32" s="86">
        <f>IF(Table1[[#This Row],[Is Finished]],(Table1[[#This Row],[Minutes]]-Table1[[#This Row],[Min Left]])/Table1[[#This Row],[Speed]], "")</f>
        <v>598</v>
      </c>
      <c r="U32" s="86">
        <f>IF(Table1[[#This Row],[Is Finished]],Table1[[#This Row],[Min Read]]*(Table1[[#This Row],[Rating]]/5), "")</f>
        <v>478.40000000000003</v>
      </c>
      <c r="V32" s="24">
        <f>IF(Table1[[#This Row],[Read (long)]], Table1[[#This Row],[Rating]], "")</f>
        <v>4</v>
      </c>
    </row>
    <row r="33" spans="1:22" x14ac:dyDescent="0.35">
      <c r="A33" t="s">
        <v>1040</v>
      </c>
      <c r="B33" t="s">
        <v>1041</v>
      </c>
      <c r="C33" t="s">
        <v>1042</v>
      </c>
      <c r="E33">
        <v>679</v>
      </c>
      <c r="G33" s="46">
        <v>44551</v>
      </c>
      <c r="H33"/>
      <c r="I33">
        <v>2</v>
      </c>
      <c r="J33">
        <v>2</v>
      </c>
      <c r="K33">
        <v>2</v>
      </c>
      <c r="L33" s="24" t="s">
        <v>1043</v>
      </c>
      <c r="M33" s="24">
        <v>2021</v>
      </c>
      <c r="N33" s="24">
        <v>1.3</v>
      </c>
      <c r="O33" s="24">
        <f>IF(ISNUMBER(Table1[[#This Row],[Year Read]]), 1, 0)</f>
        <v>1</v>
      </c>
      <c r="P33" s="24">
        <f>IF(AND(Table1[[#This Row],[Is Finished]],OR(ISBLANK(Table1[[#This Row],[Min Left]]), Table1[[#This Row],[Min Left]]=0)), 1, 0)</f>
        <v>1</v>
      </c>
      <c r="Q33" s="24">
        <f>IF(AND(Table1[[#This Row],[Is Finished]], NOT(Table1[[#This Row],[Is Read]])), 1, 0)</f>
        <v>0</v>
      </c>
      <c r="R33" s="24">
        <f>IF(AND(Table1[[#This Row],[Is Read]], Table1[[#This Row],[Minutes]]&gt;=100), 1, 0)</f>
        <v>1</v>
      </c>
      <c r="S33" s="24">
        <f>IF(AND(Table1[[#This Row],[Is Read]], Table1[[#This Row],[Minutes]]&lt;100), 1, 0)</f>
        <v>0</v>
      </c>
      <c r="T33" s="86">
        <f>IF(Table1[[#This Row],[Is Finished]],(Table1[[#This Row],[Minutes]]-Table1[[#This Row],[Min Left]])/Table1[[#This Row],[Speed]], "")</f>
        <v>522.30769230769226</v>
      </c>
      <c r="U33" s="86">
        <f>IF(Table1[[#This Row],[Is Finished]],Table1[[#This Row],[Min Read]]*(Table1[[#This Row],[Rating]]/5), "")</f>
        <v>208.92307692307691</v>
      </c>
      <c r="V33" s="24">
        <f>IF(Table1[[#This Row],[Read (long)]], Table1[[#This Row],[Rating]], "")</f>
        <v>2</v>
      </c>
    </row>
    <row r="34" spans="1:22" x14ac:dyDescent="0.35">
      <c r="A34" t="s">
        <v>1044</v>
      </c>
      <c r="B34" t="s">
        <v>1045</v>
      </c>
      <c r="C34" t="s">
        <v>1046</v>
      </c>
      <c r="D34" t="s">
        <v>1047</v>
      </c>
      <c r="E34">
        <v>922</v>
      </c>
      <c r="G34" s="46">
        <v>44551</v>
      </c>
      <c r="H34"/>
      <c r="I34">
        <v>5</v>
      </c>
      <c r="J34">
        <v>5</v>
      </c>
      <c r="K34">
        <v>5</v>
      </c>
      <c r="L34" s="24" t="s">
        <v>1048</v>
      </c>
      <c r="M34" s="24">
        <v>2022</v>
      </c>
      <c r="N34" s="24">
        <v>1.2</v>
      </c>
      <c r="O34" s="24">
        <f>IF(ISNUMBER(Table1[[#This Row],[Year Read]]), 1, 0)</f>
        <v>1</v>
      </c>
      <c r="P34" s="24">
        <f>IF(AND(Table1[[#This Row],[Is Finished]],OR(ISBLANK(Table1[[#This Row],[Min Left]]), Table1[[#This Row],[Min Left]]=0)), 1, 0)</f>
        <v>1</v>
      </c>
      <c r="Q34" s="24">
        <f>IF(AND(Table1[[#This Row],[Is Finished]], NOT(Table1[[#This Row],[Is Read]])), 1, 0)</f>
        <v>0</v>
      </c>
      <c r="R34" s="24">
        <f>IF(AND(Table1[[#This Row],[Is Read]], Table1[[#This Row],[Minutes]]&gt;=100), 1, 0)</f>
        <v>1</v>
      </c>
      <c r="S34" s="24">
        <f>IF(AND(Table1[[#This Row],[Is Read]], Table1[[#This Row],[Minutes]]&lt;100), 1, 0)</f>
        <v>0</v>
      </c>
      <c r="T34" s="86">
        <f>IF(Table1[[#This Row],[Is Finished]],(Table1[[#This Row],[Minutes]]-Table1[[#This Row],[Min Left]])/Table1[[#This Row],[Speed]], "")</f>
        <v>768.33333333333337</v>
      </c>
      <c r="U34" s="86">
        <f>IF(Table1[[#This Row],[Is Finished]],Table1[[#This Row],[Min Read]]*(Table1[[#This Row],[Rating]]/5), "")</f>
        <v>768.33333333333337</v>
      </c>
      <c r="V34" s="24">
        <f>IF(Table1[[#This Row],[Read (long)]], Table1[[#This Row],[Rating]], "")</f>
        <v>5</v>
      </c>
    </row>
    <row r="35" spans="1:22" x14ac:dyDescent="0.35">
      <c r="A35" t="s">
        <v>1049</v>
      </c>
      <c r="B35" t="s">
        <v>45</v>
      </c>
      <c r="C35" t="s">
        <v>770</v>
      </c>
      <c r="D35" t="s">
        <v>1050</v>
      </c>
      <c r="E35">
        <v>1148</v>
      </c>
      <c r="G35" s="46">
        <v>44551</v>
      </c>
      <c r="H35" t="b">
        <v>1</v>
      </c>
      <c r="I35">
        <v>5</v>
      </c>
      <c r="J35">
        <v>5</v>
      </c>
      <c r="K35">
        <v>5</v>
      </c>
      <c r="L35" s="24" t="s">
        <v>1051</v>
      </c>
      <c r="M35" s="24">
        <v>2021</v>
      </c>
      <c r="N35" s="24">
        <v>1.2</v>
      </c>
      <c r="O35" s="24">
        <f>IF(ISNUMBER(Table1[[#This Row],[Year Read]]), 1, 0)</f>
        <v>1</v>
      </c>
      <c r="P35" s="24">
        <f>IF(AND(Table1[[#This Row],[Is Finished]],OR(ISBLANK(Table1[[#This Row],[Min Left]]), Table1[[#This Row],[Min Left]]=0)), 1, 0)</f>
        <v>1</v>
      </c>
      <c r="Q35" s="24">
        <f>IF(AND(Table1[[#This Row],[Is Finished]], NOT(Table1[[#This Row],[Is Read]])), 1, 0)</f>
        <v>0</v>
      </c>
      <c r="R35" s="24">
        <f>IF(AND(Table1[[#This Row],[Is Read]], Table1[[#This Row],[Minutes]]&gt;=100), 1, 0)</f>
        <v>1</v>
      </c>
      <c r="S35" s="24">
        <f>IF(AND(Table1[[#This Row],[Is Read]], Table1[[#This Row],[Minutes]]&lt;100), 1, 0)</f>
        <v>0</v>
      </c>
      <c r="T35" s="86">
        <f>IF(Table1[[#This Row],[Is Finished]],(Table1[[#This Row],[Minutes]]-Table1[[#This Row],[Min Left]])/Table1[[#This Row],[Speed]], "")</f>
        <v>956.66666666666674</v>
      </c>
      <c r="U35" s="86">
        <f>IF(Table1[[#This Row],[Is Finished]],Table1[[#This Row],[Min Read]]*(Table1[[#This Row],[Rating]]/5), "")</f>
        <v>956.66666666666674</v>
      </c>
      <c r="V35" s="24">
        <f>IF(Table1[[#This Row],[Read (long)]], Table1[[#This Row],[Rating]], "")</f>
        <v>5</v>
      </c>
    </row>
    <row r="36" spans="1:22" x14ac:dyDescent="0.35">
      <c r="A36" t="s">
        <v>1052</v>
      </c>
      <c r="B36" t="s">
        <v>1045</v>
      </c>
      <c r="C36" t="s">
        <v>1046</v>
      </c>
      <c r="D36" t="s">
        <v>1053</v>
      </c>
      <c r="E36">
        <v>782</v>
      </c>
      <c r="G36" s="46">
        <v>44475</v>
      </c>
      <c r="H36"/>
      <c r="I36">
        <v>5</v>
      </c>
      <c r="J36">
        <v>4</v>
      </c>
      <c r="K36">
        <v>5</v>
      </c>
      <c r="L36" s="24" t="s">
        <v>1054</v>
      </c>
      <c r="M36" s="24">
        <v>2021</v>
      </c>
      <c r="N36" s="24">
        <v>1</v>
      </c>
      <c r="O36" s="24">
        <f>IF(ISNUMBER(Table1[[#This Row],[Year Read]]), 1, 0)</f>
        <v>1</v>
      </c>
      <c r="P36" s="24">
        <f>IF(AND(Table1[[#This Row],[Is Finished]],OR(ISBLANK(Table1[[#This Row],[Min Left]]), Table1[[#This Row],[Min Left]]=0)), 1, 0)</f>
        <v>1</v>
      </c>
      <c r="Q36" s="24">
        <f>IF(AND(Table1[[#This Row],[Is Finished]], NOT(Table1[[#This Row],[Is Read]])), 1, 0)</f>
        <v>0</v>
      </c>
      <c r="R36" s="24">
        <f>IF(AND(Table1[[#This Row],[Is Read]], Table1[[#This Row],[Minutes]]&gt;=100), 1, 0)</f>
        <v>1</v>
      </c>
      <c r="S36" s="24">
        <f>IF(AND(Table1[[#This Row],[Is Read]], Table1[[#This Row],[Minutes]]&lt;100), 1, 0)</f>
        <v>0</v>
      </c>
      <c r="T36" s="86">
        <f>IF(Table1[[#This Row],[Is Finished]],(Table1[[#This Row],[Minutes]]-Table1[[#This Row],[Min Left]])/Table1[[#This Row],[Speed]], "")</f>
        <v>782</v>
      </c>
      <c r="U36" s="86">
        <f>IF(Table1[[#This Row],[Is Finished]],Table1[[#This Row],[Min Read]]*(Table1[[#This Row],[Rating]]/5), "")</f>
        <v>782</v>
      </c>
      <c r="V36" s="24">
        <f>IF(Table1[[#This Row],[Read (long)]], Table1[[#This Row],[Rating]], "")</f>
        <v>5</v>
      </c>
    </row>
    <row r="37" spans="1:22" x14ac:dyDescent="0.35">
      <c r="A37" t="s">
        <v>1055</v>
      </c>
      <c r="B37" t="s">
        <v>1045</v>
      </c>
      <c r="C37" t="s">
        <v>1046</v>
      </c>
      <c r="D37" t="s">
        <v>1056</v>
      </c>
      <c r="E37">
        <v>632</v>
      </c>
      <c r="G37" s="46">
        <v>44475</v>
      </c>
      <c r="H37"/>
      <c r="I37">
        <v>4</v>
      </c>
      <c r="J37">
        <v>4</v>
      </c>
      <c r="K37">
        <v>4</v>
      </c>
      <c r="L37" s="24" t="s">
        <v>1057</v>
      </c>
      <c r="M37" s="24">
        <v>2021</v>
      </c>
      <c r="N37" s="24">
        <v>1</v>
      </c>
      <c r="O37" s="24">
        <f>IF(ISNUMBER(Table1[[#This Row],[Year Read]]), 1, 0)</f>
        <v>1</v>
      </c>
      <c r="P37" s="24">
        <f>IF(AND(Table1[[#This Row],[Is Finished]],OR(ISBLANK(Table1[[#This Row],[Min Left]]), Table1[[#This Row],[Min Left]]=0)), 1, 0)</f>
        <v>1</v>
      </c>
      <c r="Q37" s="24">
        <f>IF(AND(Table1[[#This Row],[Is Finished]], NOT(Table1[[#This Row],[Is Read]])), 1, 0)</f>
        <v>0</v>
      </c>
      <c r="R37" s="24">
        <f>IF(AND(Table1[[#This Row],[Is Read]], Table1[[#This Row],[Minutes]]&gt;=100), 1, 0)</f>
        <v>1</v>
      </c>
      <c r="S37" s="24">
        <f>IF(AND(Table1[[#This Row],[Is Read]], Table1[[#This Row],[Minutes]]&lt;100), 1, 0)</f>
        <v>0</v>
      </c>
      <c r="T37" s="86">
        <f>IF(Table1[[#This Row],[Is Finished]],(Table1[[#This Row],[Minutes]]-Table1[[#This Row],[Min Left]])/Table1[[#This Row],[Speed]], "")</f>
        <v>632</v>
      </c>
      <c r="U37" s="86">
        <f>IF(Table1[[#This Row],[Is Finished]],Table1[[#This Row],[Min Read]]*(Table1[[#This Row],[Rating]]/5), "")</f>
        <v>505.6</v>
      </c>
      <c r="V37" s="24">
        <f>IF(Table1[[#This Row],[Read (long)]], Table1[[#This Row],[Rating]], "")</f>
        <v>4</v>
      </c>
    </row>
    <row r="38" spans="1:22" x14ac:dyDescent="0.35">
      <c r="A38" t="s">
        <v>1058</v>
      </c>
      <c r="B38" t="s">
        <v>43</v>
      </c>
      <c r="C38" t="s">
        <v>463</v>
      </c>
      <c r="E38">
        <v>759</v>
      </c>
      <c r="G38" s="46">
        <v>44436</v>
      </c>
      <c r="H38"/>
      <c r="I38">
        <v>4</v>
      </c>
      <c r="J38">
        <v>5</v>
      </c>
      <c r="K38">
        <v>4</v>
      </c>
      <c r="L38" s="24" t="s">
        <v>1059</v>
      </c>
      <c r="M38" s="24">
        <v>2021</v>
      </c>
      <c r="N38" s="24">
        <v>1</v>
      </c>
      <c r="O38" s="24">
        <f>IF(ISNUMBER(Table1[[#This Row],[Year Read]]), 1, 0)</f>
        <v>1</v>
      </c>
      <c r="P38" s="24">
        <f>IF(AND(Table1[[#This Row],[Is Finished]],OR(ISBLANK(Table1[[#This Row],[Min Left]]), Table1[[#This Row],[Min Left]]=0)), 1, 0)</f>
        <v>1</v>
      </c>
      <c r="Q38" s="24">
        <f>IF(AND(Table1[[#This Row],[Is Finished]], NOT(Table1[[#This Row],[Is Read]])), 1, 0)</f>
        <v>0</v>
      </c>
      <c r="R38" s="24">
        <f>IF(AND(Table1[[#This Row],[Is Read]], Table1[[#This Row],[Minutes]]&gt;=100), 1, 0)</f>
        <v>1</v>
      </c>
      <c r="S38" s="24">
        <f>IF(AND(Table1[[#This Row],[Is Read]], Table1[[#This Row],[Minutes]]&lt;100), 1, 0)</f>
        <v>0</v>
      </c>
      <c r="T38" s="86">
        <f>IF(Table1[[#This Row],[Is Finished]],(Table1[[#This Row],[Minutes]]-Table1[[#This Row],[Min Left]])/Table1[[#This Row],[Speed]], "")</f>
        <v>759</v>
      </c>
      <c r="U38" s="86">
        <f>IF(Table1[[#This Row],[Is Finished]],Table1[[#This Row],[Min Read]]*(Table1[[#This Row],[Rating]]/5), "")</f>
        <v>607.20000000000005</v>
      </c>
      <c r="V38" s="24">
        <f>IF(Table1[[#This Row],[Read (long)]], Table1[[#This Row],[Rating]], "")</f>
        <v>4</v>
      </c>
    </row>
    <row r="39" spans="1:22" x14ac:dyDescent="0.35">
      <c r="A39" t="s">
        <v>1060</v>
      </c>
      <c r="B39" t="s">
        <v>45</v>
      </c>
      <c r="C39" t="s">
        <v>770</v>
      </c>
      <c r="D39" t="s">
        <v>1061</v>
      </c>
      <c r="E39">
        <v>1117</v>
      </c>
      <c r="G39" s="46">
        <v>44418</v>
      </c>
      <c r="H39"/>
      <c r="I39">
        <v>5</v>
      </c>
      <c r="J39">
        <v>5</v>
      </c>
      <c r="K39">
        <v>5</v>
      </c>
      <c r="L39" s="24" t="s">
        <v>1062</v>
      </c>
      <c r="M39" s="24">
        <v>2021</v>
      </c>
      <c r="N39" s="24">
        <v>1.2</v>
      </c>
      <c r="O39" s="24">
        <f>IF(ISNUMBER(Table1[[#This Row],[Year Read]]), 1, 0)</f>
        <v>1</v>
      </c>
      <c r="P39" s="24">
        <f>IF(AND(Table1[[#This Row],[Is Finished]],OR(ISBLANK(Table1[[#This Row],[Min Left]]), Table1[[#This Row],[Min Left]]=0)), 1, 0)</f>
        <v>1</v>
      </c>
      <c r="Q39" s="24">
        <f>IF(AND(Table1[[#This Row],[Is Finished]], NOT(Table1[[#This Row],[Is Read]])), 1, 0)</f>
        <v>0</v>
      </c>
      <c r="R39" s="24">
        <f>IF(AND(Table1[[#This Row],[Is Read]], Table1[[#This Row],[Minutes]]&gt;=100), 1, 0)</f>
        <v>1</v>
      </c>
      <c r="S39" s="24">
        <f>IF(AND(Table1[[#This Row],[Is Read]], Table1[[#This Row],[Minutes]]&lt;100), 1, 0)</f>
        <v>0</v>
      </c>
      <c r="T39" s="86">
        <f>IF(Table1[[#This Row],[Is Finished]],(Table1[[#This Row],[Minutes]]-Table1[[#This Row],[Min Left]])/Table1[[#This Row],[Speed]], "")</f>
        <v>930.83333333333337</v>
      </c>
      <c r="U39" s="86">
        <f>IF(Table1[[#This Row],[Is Finished]],Table1[[#This Row],[Min Read]]*(Table1[[#This Row],[Rating]]/5), "")</f>
        <v>930.83333333333337</v>
      </c>
      <c r="V39" s="24">
        <f>IF(Table1[[#This Row],[Read (long)]], Table1[[#This Row],[Rating]], "")</f>
        <v>5</v>
      </c>
    </row>
    <row r="40" spans="1:22" x14ac:dyDescent="0.35">
      <c r="A40" t="s">
        <v>1063</v>
      </c>
      <c r="B40" t="s">
        <v>262</v>
      </c>
      <c r="C40" t="s">
        <v>262</v>
      </c>
      <c r="E40">
        <v>268</v>
      </c>
      <c r="G40" s="46">
        <v>44413</v>
      </c>
      <c r="H40"/>
      <c r="I40">
        <v>5</v>
      </c>
      <c r="J40">
        <v>5</v>
      </c>
      <c r="K40">
        <v>5</v>
      </c>
      <c r="L40" s="24" t="s">
        <v>1064</v>
      </c>
      <c r="M40" s="24">
        <v>2021</v>
      </c>
      <c r="N40" s="24">
        <v>1</v>
      </c>
      <c r="O40" s="24">
        <f>IF(ISNUMBER(Table1[[#This Row],[Year Read]]), 1, 0)</f>
        <v>1</v>
      </c>
      <c r="P40" s="24">
        <f>IF(AND(Table1[[#This Row],[Is Finished]],OR(ISBLANK(Table1[[#This Row],[Min Left]]), Table1[[#This Row],[Min Left]]=0)), 1, 0)</f>
        <v>1</v>
      </c>
      <c r="Q40" s="24">
        <f>IF(AND(Table1[[#This Row],[Is Finished]], NOT(Table1[[#This Row],[Is Read]])), 1, 0)</f>
        <v>0</v>
      </c>
      <c r="R40" s="24">
        <f>IF(AND(Table1[[#This Row],[Is Read]], Table1[[#This Row],[Minutes]]&gt;=100), 1, 0)</f>
        <v>1</v>
      </c>
      <c r="S40" s="24">
        <f>IF(AND(Table1[[#This Row],[Is Read]], Table1[[#This Row],[Minutes]]&lt;100), 1, 0)</f>
        <v>0</v>
      </c>
      <c r="T40" s="86">
        <f>IF(Table1[[#This Row],[Is Finished]],(Table1[[#This Row],[Minutes]]-Table1[[#This Row],[Min Left]])/Table1[[#This Row],[Speed]], "")</f>
        <v>268</v>
      </c>
      <c r="U40" s="86">
        <f>IF(Table1[[#This Row],[Is Finished]],Table1[[#This Row],[Min Read]]*(Table1[[#This Row],[Rating]]/5), "")</f>
        <v>268</v>
      </c>
      <c r="V40" s="24">
        <f>IF(Table1[[#This Row],[Read (long)]], Table1[[#This Row],[Rating]], "")</f>
        <v>5</v>
      </c>
    </row>
    <row r="41" spans="1:22" x14ac:dyDescent="0.35">
      <c r="A41" t="s">
        <v>1065</v>
      </c>
      <c r="B41" t="s">
        <v>50</v>
      </c>
      <c r="C41" t="s">
        <v>581</v>
      </c>
      <c r="E41">
        <v>832</v>
      </c>
      <c r="G41" s="46">
        <v>44407</v>
      </c>
      <c r="H41"/>
      <c r="I41">
        <v>5</v>
      </c>
      <c r="J41">
        <v>5</v>
      </c>
      <c r="K41">
        <v>5</v>
      </c>
      <c r="L41" s="24" t="s">
        <v>1066</v>
      </c>
      <c r="M41" s="24">
        <v>2021</v>
      </c>
      <c r="N41" s="24">
        <v>1.2</v>
      </c>
      <c r="O41" s="24">
        <f>IF(ISNUMBER(Table1[[#This Row],[Year Read]]), 1, 0)</f>
        <v>1</v>
      </c>
      <c r="P41" s="24">
        <f>IF(AND(Table1[[#This Row],[Is Finished]],OR(ISBLANK(Table1[[#This Row],[Min Left]]), Table1[[#This Row],[Min Left]]=0)), 1, 0)</f>
        <v>1</v>
      </c>
      <c r="Q41" s="24">
        <f>IF(AND(Table1[[#This Row],[Is Finished]], NOT(Table1[[#This Row],[Is Read]])), 1, 0)</f>
        <v>0</v>
      </c>
      <c r="R41" s="24">
        <f>IF(AND(Table1[[#This Row],[Is Read]], Table1[[#This Row],[Minutes]]&gt;=100), 1, 0)</f>
        <v>1</v>
      </c>
      <c r="S41" s="24">
        <f>IF(AND(Table1[[#This Row],[Is Read]], Table1[[#This Row],[Minutes]]&lt;100), 1, 0)</f>
        <v>0</v>
      </c>
      <c r="T41" s="86">
        <f>IF(Table1[[#This Row],[Is Finished]],(Table1[[#This Row],[Minutes]]-Table1[[#This Row],[Min Left]])/Table1[[#This Row],[Speed]], "")</f>
        <v>693.33333333333337</v>
      </c>
      <c r="U41" s="86">
        <f>IF(Table1[[#This Row],[Is Finished]],Table1[[#This Row],[Min Read]]*(Table1[[#This Row],[Rating]]/5), "")</f>
        <v>693.33333333333337</v>
      </c>
      <c r="V41" s="24">
        <f>IF(Table1[[#This Row],[Read (long)]], Table1[[#This Row],[Rating]], "")</f>
        <v>5</v>
      </c>
    </row>
    <row r="42" spans="1:22" x14ac:dyDescent="0.35">
      <c r="A42" t="s">
        <v>1067</v>
      </c>
      <c r="B42" t="s">
        <v>45</v>
      </c>
      <c r="C42" t="s">
        <v>770</v>
      </c>
      <c r="D42" t="s">
        <v>1068</v>
      </c>
      <c r="E42">
        <v>1043</v>
      </c>
      <c r="G42" s="46">
        <v>44388</v>
      </c>
      <c r="H42"/>
      <c r="I42">
        <v>5</v>
      </c>
      <c r="J42">
        <v>5</v>
      </c>
      <c r="K42">
        <v>5</v>
      </c>
      <c r="L42" s="24" t="s">
        <v>1069</v>
      </c>
      <c r="M42" s="24">
        <v>2021</v>
      </c>
      <c r="N42" s="24">
        <v>1.2</v>
      </c>
      <c r="O42" s="24">
        <f>IF(ISNUMBER(Table1[[#This Row],[Year Read]]), 1, 0)</f>
        <v>1</v>
      </c>
      <c r="P42" s="24">
        <f>IF(AND(Table1[[#This Row],[Is Finished]],OR(ISBLANK(Table1[[#This Row],[Min Left]]), Table1[[#This Row],[Min Left]]=0)), 1, 0)</f>
        <v>1</v>
      </c>
      <c r="Q42" s="24">
        <f>IF(AND(Table1[[#This Row],[Is Finished]], NOT(Table1[[#This Row],[Is Read]])), 1, 0)</f>
        <v>0</v>
      </c>
      <c r="R42" s="24">
        <f>IF(AND(Table1[[#This Row],[Is Read]], Table1[[#This Row],[Minutes]]&gt;=100), 1, 0)</f>
        <v>1</v>
      </c>
      <c r="S42" s="24">
        <f>IF(AND(Table1[[#This Row],[Is Read]], Table1[[#This Row],[Minutes]]&lt;100), 1, 0)</f>
        <v>0</v>
      </c>
      <c r="T42" s="86">
        <f>IF(Table1[[#This Row],[Is Finished]],(Table1[[#This Row],[Minutes]]-Table1[[#This Row],[Min Left]])/Table1[[#This Row],[Speed]], "")</f>
        <v>869.16666666666674</v>
      </c>
      <c r="U42" s="86">
        <f>IF(Table1[[#This Row],[Is Finished]],Table1[[#This Row],[Min Read]]*(Table1[[#This Row],[Rating]]/5), "")</f>
        <v>869.16666666666674</v>
      </c>
      <c r="V42" s="24">
        <f>IF(Table1[[#This Row],[Read (long)]], Table1[[#This Row],[Rating]], "")</f>
        <v>5</v>
      </c>
    </row>
    <row r="43" spans="1:22" x14ac:dyDescent="0.35">
      <c r="A43" s="10" t="s">
        <v>67</v>
      </c>
      <c r="B43" s="10" t="s">
        <v>45</v>
      </c>
      <c r="C43" s="10" t="s">
        <v>770</v>
      </c>
      <c r="D43" s="10" t="s">
        <v>832</v>
      </c>
      <c r="E43" s="24">
        <v>835</v>
      </c>
      <c r="F43" s="33"/>
      <c r="G43" s="32">
        <v>41955</v>
      </c>
      <c r="H43" s="32" t="b">
        <v>1</v>
      </c>
      <c r="I43" s="38">
        <v>5</v>
      </c>
      <c r="J43" s="38">
        <v>5</v>
      </c>
      <c r="K43" s="39">
        <v>5</v>
      </c>
      <c r="L43" s="24" t="s">
        <v>833</v>
      </c>
      <c r="M43" s="24">
        <v>2021</v>
      </c>
      <c r="N43" s="24">
        <v>1.3</v>
      </c>
      <c r="O43" s="72">
        <f>IF(ISNUMBER(Table1[[#This Row],[Year Read]]), 1, 0)</f>
        <v>1</v>
      </c>
      <c r="P43" s="72">
        <f>IF(AND(Table1[[#This Row],[Is Finished]],OR(ISBLANK(Table1[[#This Row],[Min Left]]), Table1[[#This Row],[Min Left]]=0)), 1, 0)</f>
        <v>1</v>
      </c>
      <c r="Q43" s="72">
        <f>IF(AND(Table1[[#This Row],[Is Finished]], NOT(Table1[[#This Row],[Is Read]])), 1, 0)</f>
        <v>0</v>
      </c>
      <c r="R43" s="72">
        <f>IF(AND(Table1[[#This Row],[Is Read]], Table1[[#This Row],[Minutes]]&gt;=100), 1, 0)</f>
        <v>1</v>
      </c>
      <c r="S43" s="72">
        <f>IF(AND(Table1[[#This Row],[Is Read]], Table1[[#This Row],[Minutes]]&lt;100), 1, 0)</f>
        <v>0</v>
      </c>
      <c r="T43" s="85">
        <f>IF(Table1[[#This Row],[Is Finished]],(Table1[[#This Row],[Minutes]]-Table1[[#This Row],[Min Left]])/Table1[[#This Row],[Speed]], "")</f>
        <v>642.30769230769226</v>
      </c>
      <c r="U43" s="85">
        <f>IF(Table1[[#This Row],[Is Finished]],Table1[[#This Row],[Min Read]]*(Table1[[#This Row],[Rating]]/5), "")</f>
        <v>642.30769230769226</v>
      </c>
      <c r="V43" s="72">
        <f>IF(Table1[[#This Row],[Read (long)]], Table1[[#This Row],[Rating]], "")</f>
        <v>5</v>
      </c>
    </row>
    <row r="44" spans="1:22" x14ac:dyDescent="0.35">
      <c r="A44" t="s">
        <v>1070</v>
      </c>
      <c r="B44" t="s">
        <v>1071</v>
      </c>
      <c r="C44" t="s">
        <v>1071</v>
      </c>
      <c r="E44">
        <v>1243</v>
      </c>
      <c r="G44" s="46">
        <v>44369</v>
      </c>
      <c r="H44"/>
      <c r="I44">
        <v>3</v>
      </c>
      <c r="J44">
        <v>3</v>
      </c>
      <c r="K44">
        <v>4</v>
      </c>
      <c r="L44" s="24" t="s">
        <v>1072</v>
      </c>
      <c r="M44" s="24">
        <v>2021</v>
      </c>
      <c r="N44" s="24">
        <v>1</v>
      </c>
      <c r="O44" s="24">
        <f>IF(ISNUMBER(Table1[[#This Row],[Year Read]]), 1, 0)</f>
        <v>1</v>
      </c>
      <c r="P44" s="24">
        <f>IF(AND(Table1[[#This Row],[Is Finished]],OR(ISBLANK(Table1[[#This Row],[Min Left]]), Table1[[#This Row],[Min Left]]=0)), 1, 0)</f>
        <v>1</v>
      </c>
      <c r="Q44" s="24">
        <f>IF(AND(Table1[[#This Row],[Is Finished]], NOT(Table1[[#This Row],[Is Read]])), 1, 0)</f>
        <v>0</v>
      </c>
      <c r="R44" s="24">
        <f>IF(AND(Table1[[#This Row],[Is Read]], Table1[[#This Row],[Minutes]]&gt;=100), 1, 0)</f>
        <v>1</v>
      </c>
      <c r="S44" s="24">
        <f>IF(AND(Table1[[#This Row],[Is Read]], Table1[[#This Row],[Minutes]]&lt;100), 1, 0)</f>
        <v>0</v>
      </c>
      <c r="T44" s="86">
        <f>IF(Table1[[#This Row],[Is Finished]],(Table1[[#This Row],[Minutes]]-Table1[[#This Row],[Min Left]])/Table1[[#This Row],[Speed]], "")</f>
        <v>1243</v>
      </c>
      <c r="U44" s="86">
        <f>IF(Table1[[#This Row],[Is Finished]],Table1[[#This Row],[Min Read]]*(Table1[[#This Row],[Rating]]/5), "")</f>
        <v>745.8</v>
      </c>
      <c r="V44" s="24">
        <f>IF(Table1[[#This Row],[Read (long)]], Table1[[#This Row],[Rating]], "")</f>
        <v>3</v>
      </c>
    </row>
    <row r="45" spans="1:22" x14ac:dyDescent="0.35">
      <c r="A45" t="s">
        <v>1073</v>
      </c>
      <c r="B45" t="s">
        <v>202</v>
      </c>
      <c r="C45" t="s">
        <v>1074</v>
      </c>
      <c r="E45">
        <v>890</v>
      </c>
      <c r="G45" s="46">
        <v>44346</v>
      </c>
      <c r="H45" t="b">
        <v>1</v>
      </c>
      <c r="I45">
        <v>5</v>
      </c>
      <c r="J45">
        <v>5</v>
      </c>
      <c r="K45">
        <v>5</v>
      </c>
      <c r="L45" s="24" t="s">
        <v>1075</v>
      </c>
      <c r="M45" s="24">
        <v>2021</v>
      </c>
      <c r="N45" s="24">
        <v>1.25</v>
      </c>
      <c r="O45" s="24">
        <f>IF(ISNUMBER(Table1[[#This Row],[Year Read]]), 1, 0)</f>
        <v>1</v>
      </c>
      <c r="P45" s="24">
        <f>IF(AND(Table1[[#This Row],[Is Finished]],OR(ISBLANK(Table1[[#This Row],[Min Left]]), Table1[[#This Row],[Min Left]]=0)), 1, 0)</f>
        <v>1</v>
      </c>
      <c r="Q45" s="24">
        <f>IF(AND(Table1[[#This Row],[Is Finished]], NOT(Table1[[#This Row],[Is Read]])), 1, 0)</f>
        <v>0</v>
      </c>
      <c r="R45" s="24">
        <f>IF(AND(Table1[[#This Row],[Is Read]], Table1[[#This Row],[Minutes]]&gt;=100), 1, 0)</f>
        <v>1</v>
      </c>
      <c r="S45" s="24">
        <f>IF(AND(Table1[[#This Row],[Is Read]], Table1[[#This Row],[Minutes]]&lt;100), 1, 0)</f>
        <v>0</v>
      </c>
      <c r="T45" s="86">
        <f>IF(Table1[[#This Row],[Is Finished]],(Table1[[#This Row],[Minutes]]-Table1[[#This Row],[Min Left]])/Table1[[#This Row],[Speed]], "")</f>
        <v>712</v>
      </c>
      <c r="U45" s="86">
        <f>IF(Table1[[#This Row],[Is Finished]],Table1[[#This Row],[Min Read]]*(Table1[[#This Row],[Rating]]/5), "")</f>
        <v>712</v>
      </c>
      <c r="V45" s="24">
        <f>IF(Table1[[#This Row],[Read (long)]], Table1[[#This Row],[Rating]], "")</f>
        <v>5</v>
      </c>
    </row>
    <row r="46" spans="1:22" x14ac:dyDescent="0.35">
      <c r="A46" s="10" t="s">
        <v>1091</v>
      </c>
      <c r="B46" s="10" t="s">
        <v>75</v>
      </c>
      <c r="C46" s="10"/>
      <c r="D46" s="10"/>
      <c r="E46" s="24">
        <v>662</v>
      </c>
      <c r="F46" s="44">
        <v>300</v>
      </c>
      <c r="G46" s="32">
        <v>44345</v>
      </c>
      <c r="H46" s="32"/>
      <c r="I46" s="38"/>
      <c r="J46" s="38"/>
      <c r="K46" s="39"/>
      <c r="L46" s="24" t="s">
        <v>1092</v>
      </c>
      <c r="M46" s="24">
        <v>2021</v>
      </c>
      <c r="N46" s="24">
        <v>1</v>
      </c>
      <c r="O46" s="24">
        <f>IF(ISNUMBER(Table1[[#This Row],[Year Read]]), 1, 0)</f>
        <v>1</v>
      </c>
      <c r="P46" s="24">
        <f>IF(AND(Table1[[#This Row],[Is Finished]],OR(ISBLANK(Table1[[#This Row],[Min Left]]), Table1[[#This Row],[Min Left]]=0)), 1, 0)</f>
        <v>0</v>
      </c>
      <c r="Q46" s="24">
        <f>IF(AND(Table1[[#This Row],[Is Finished]], NOT(Table1[[#This Row],[Is Read]])), 1, 0)</f>
        <v>1</v>
      </c>
      <c r="R46" s="24">
        <f>IF(AND(Table1[[#This Row],[Is Read]], Table1[[#This Row],[Minutes]]&gt;=100), 1, 0)</f>
        <v>0</v>
      </c>
      <c r="S46" s="24">
        <f>IF(AND(Table1[[#This Row],[Is Read]], Table1[[#This Row],[Minutes]]&lt;100), 1, 0)</f>
        <v>0</v>
      </c>
      <c r="T46" s="86">
        <f>IF(Table1[[#This Row],[Is Finished]],(Table1[[#This Row],[Minutes]]-Table1[[#This Row],[Min Left]])/Table1[[#This Row],[Speed]], "")</f>
        <v>362</v>
      </c>
      <c r="U46" s="86">
        <f>IF(Table1[[#This Row],[Is Finished]],Table1[[#This Row],[Min Read]]*(Table1[[#This Row],[Rating]]/5), "")</f>
        <v>0</v>
      </c>
      <c r="V46" s="24" t="str">
        <f>IF(Table1[[#This Row],[Read (long)]], Table1[[#This Row],[Rating]], "")</f>
        <v/>
      </c>
    </row>
    <row r="47" spans="1:22" x14ac:dyDescent="0.35">
      <c r="A47" t="s">
        <v>1076</v>
      </c>
      <c r="B47" t="s">
        <v>262</v>
      </c>
      <c r="C47" t="s">
        <v>467</v>
      </c>
      <c r="D47" t="s">
        <v>1077</v>
      </c>
      <c r="E47">
        <v>756</v>
      </c>
      <c r="G47" s="46">
        <v>44334</v>
      </c>
      <c r="H47"/>
      <c r="I47">
        <v>4</v>
      </c>
      <c r="J47">
        <v>4</v>
      </c>
      <c r="K47">
        <v>4</v>
      </c>
      <c r="L47" s="24" t="s">
        <v>1078</v>
      </c>
      <c r="M47" s="24">
        <v>2021</v>
      </c>
      <c r="N47" s="24">
        <v>1</v>
      </c>
      <c r="O47" s="24">
        <f>IF(ISNUMBER(Table1[[#This Row],[Year Read]]), 1, 0)</f>
        <v>1</v>
      </c>
      <c r="P47" s="24">
        <f>IF(AND(Table1[[#This Row],[Is Finished]],OR(ISBLANK(Table1[[#This Row],[Min Left]]), Table1[[#This Row],[Min Left]]=0)), 1, 0)</f>
        <v>1</v>
      </c>
      <c r="Q47" s="24">
        <f>IF(AND(Table1[[#This Row],[Is Finished]], NOT(Table1[[#This Row],[Is Read]])), 1, 0)</f>
        <v>0</v>
      </c>
      <c r="R47" s="24">
        <f>IF(AND(Table1[[#This Row],[Is Read]], Table1[[#This Row],[Minutes]]&gt;=100), 1, 0)</f>
        <v>1</v>
      </c>
      <c r="S47" s="24">
        <f>IF(AND(Table1[[#This Row],[Is Read]], Table1[[#This Row],[Minutes]]&lt;100), 1, 0)</f>
        <v>0</v>
      </c>
      <c r="T47" s="86">
        <f>IF(Table1[[#This Row],[Is Finished]],(Table1[[#This Row],[Minutes]]-Table1[[#This Row],[Min Left]])/Table1[[#This Row],[Speed]], "")</f>
        <v>756</v>
      </c>
      <c r="U47" s="86">
        <f>IF(Table1[[#This Row],[Is Finished]],Table1[[#This Row],[Min Read]]*(Table1[[#This Row],[Rating]]/5), "")</f>
        <v>604.80000000000007</v>
      </c>
      <c r="V47" s="24">
        <f>IF(Table1[[#This Row],[Read (long)]], Table1[[#This Row],[Rating]], "")</f>
        <v>4</v>
      </c>
    </row>
    <row r="48" spans="1:22" x14ac:dyDescent="0.35">
      <c r="A48" t="s">
        <v>1079</v>
      </c>
      <c r="B48" t="s">
        <v>41</v>
      </c>
      <c r="C48" t="s">
        <v>654</v>
      </c>
      <c r="D48" t="s">
        <v>1080</v>
      </c>
      <c r="E48">
        <v>1589</v>
      </c>
      <c r="G48" s="46">
        <v>44297</v>
      </c>
      <c r="H48"/>
      <c r="I48">
        <v>5</v>
      </c>
      <c r="J48">
        <v>5</v>
      </c>
      <c r="K48">
        <v>5</v>
      </c>
      <c r="L48" s="24" t="s">
        <v>1081</v>
      </c>
      <c r="M48" s="24">
        <v>2021</v>
      </c>
      <c r="N48" s="24">
        <v>1</v>
      </c>
      <c r="O48" s="24">
        <f>IF(ISNUMBER(Table1[[#This Row],[Year Read]]), 1, 0)</f>
        <v>1</v>
      </c>
      <c r="P48" s="24">
        <f>IF(AND(Table1[[#This Row],[Is Finished]],OR(ISBLANK(Table1[[#This Row],[Min Left]]), Table1[[#This Row],[Min Left]]=0)), 1, 0)</f>
        <v>1</v>
      </c>
      <c r="Q48" s="24">
        <f>IF(AND(Table1[[#This Row],[Is Finished]], NOT(Table1[[#This Row],[Is Read]])), 1, 0)</f>
        <v>0</v>
      </c>
      <c r="R48" s="24">
        <f>IF(AND(Table1[[#This Row],[Is Read]], Table1[[#This Row],[Minutes]]&gt;=100), 1, 0)</f>
        <v>1</v>
      </c>
      <c r="S48" s="24">
        <f>IF(AND(Table1[[#This Row],[Is Read]], Table1[[#This Row],[Minutes]]&lt;100), 1, 0)</f>
        <v>0</v>
      </c>
      <c r="T48" s="86">
        <f>IF(Table1[[#This Row],[Is Finished]],(Table1[[#This Row],[Minutes]]-Table1[[#This Row],[Min Left]])/Table1[[#This Row],[Speed]], "")</f>
        <v>1589</v>
      </c>
      <c r="U48" s="86">
        <f>IF(Table1[[#This Row],[Is Finished]],Table1[[#This Row],[Min Read]]*(Table1[[#This Row],[Rating]]/5), "")</f>
        <v>1589</v>
      </c>
      <c r="V48" s="24">
        <f>IF(Table1[[#This Row],[Read (long)]], Table1[[#This Row],[Rating]], "")</f>
        <v>5</v>
      </c>
    </row>
    <row r="49" spans="1:22" x14ac:dyDescent="0.35">
      <c r="A49" s="79" t="s">
        <v>1082</v>
      </c>
      <c r="B49" s="79" t="s">
        <v>1083</v>
      </c>
      <c r="C49" s="79" t="s">
        <v>1084</v>
      </c>
      <c r="D49" s="79"/>
      <c r="E49" s="79">
        <v>431</v>
      </c>
      <c r="F49" s="79"/>
      <c r="G49" s="82">
        <v>44257</v>
      </c>
      <c r="H49" s="79"/>
      <c r="I49" s="79">
        <v>4</v>
      </c>
      <c r="J49" s="79">
        <v>3</v>
      </c>
      <c r="K49" s="79">
        <v>5</v>
      </c>
      <c r="L49" s="24" t="s">
        <v>1085</v>
      </c>
      <c r="M49" s="24">
        <v>2021</v>
      </c>
      <c r="N49" s="24">
        <v>1</v>
      </c>
      <c r="O49" s="24">
        <f>IF(ISNUMBER(Table1[[#This Row],[Year Read]]), 1, 0)</f>
        <v>1</v>
      </c>
      <c r="P49" s="24">
        <f>IF(AND(Table1[[#This Row],[Is Finished]],OR(ISBLANK(Table1[[#This Row],[Min Left]]), Table1[[#This Row],[Min Left]]=0)), 1, 0)</f>
        <v>1</v>
      </c>
      <c r="Q49" s="24">
        <f>IF(AND(Table1[[#This Row],[Is Finished]], NOT(Table1[[#This Row],[Is Read]])), 1, 0)</f>
        <v>0</v>
      </c>
      <c r="R49" s="24">
        <f>IF(AND(Table1[[#This Row],[Is Read]], Table1[[#This Row],[Minutes]]&gt;=100), 1, 0)</f>
        <v>1</v>
      </c>
      <c r="S49" s="24">
        <f>IF(AND(Table1[[#This Row],[Is Read]], Table1[[#This Row],[Minutes]]&lt;100), 1, 0)</f>
        <v>0</v>
      </c>
      <c r="T49" s="86">
        <f>IF(Table1[[#This Row],[Is Finished]],(Table1[[#This Row],[Minutes]]-Table1[[#This Row],[Min Left]])/Table1[[#This Row],[Speed]], "")</f>
        <v>431</v>
      </c>
      <c r="U49" s="86">
        <f>IF(Table1[[#This Row],[Is Finished]],Table1[[#This Row],[Min Read]]*(Table1[[#This Row],[Rating]]/5), "")</f>
        <v>344.8</v>
      </c>
      <c r="V49" s="24">
        <f>IF(Table1[[#This Row],[Read (long)]], Table1[[#This Row],[Rating]], "")</f>
        <v>4</v>
      </c>
    </row>
    <row r="50" spans="1:22" x14ac:dyDescent="0.35">
      <c r="A50" s="58" t="s">
        <v>1086</v>
      </c>
      <c r="B50" s="59" t="s">
        <v>52</v>
      </c>
      <c r="C50" s="59" t="s">
        <v>813</v>
      </c>
      <c r="D50" s="59" t="s">
        <v>1087</v>
      </c>
      <c r="E50" s="59">
        <v>780</v>
      </c>
      <c r="F50" s="59"/>
      <c r="G50" s="60">
        <v>44235</v>
      </c>
      <c r="H50" s="59" t="b">
        <v>1</v>
      </c>
      <c r="I50" s="59">
        <v>5</v>
      </c>
      <c r="J50" s="59">
        <v>5</v>
      </c>
      <c r="K50" s="61">
        <v>5</v>
      </c>
      <c r="L50" s="24" t="s">
        <v>1088</v>
      </c>
      <c r="M50" s="24">
        <v>2021</v>
      </c>
      <c r="N50" s="24">
        <v>1</v>
      </c>
      <c r="O50" s="24">
        <f>IF(ISNUMBER(Table1[[#This Row],[Year Read]]), 1, 0)</f>
        <v>1</v>
      </c>
      <c r="P50" s="24">
        <f>IF(AND(Table1[[#This Row],[Is Finished]],OR(ISBLANK(Table1[[#This Row],[Min Left]]), Table1[[#This Row],[Min Left]]=0)), 1, 0)</f>
        <v>1</v>
      </c>
      <c r="Q50" s="24">
        <f>IF(AND(Table1[[#This Row],[Is Finished]], NOT(Table1[[#This Row],[Is Read]])), 1, 0)</f>
        <v>0</v>
      </c>
      <c r="R50" s="24">
        <f>IF(AND(Table1[[#This Row],[Is Read]], Table1[[#This Row],[Minutes]]&gt;=100), 1, 0)</f>
        <v>1</v>
      </c>
      <c r="S50" s="24">
        <f>IF(AND(Table1[[#This Row],[Is Read]], Table1[[#This Row],[Minutes]]&lt;100), 1, 0)</f>
        <v>0</v>
      </c>
      <c r="T50" s="86">
        <f>IF(Table1[[#This Row],[Is Finished]],(Table1[[#This Row],[Minutes]]-Table1[[#This Row],[Min Left]])/Table1[[#This Row],[Speed]], "")</f>
        <v>780</v>
      </c>
      <c r="U50" s="86">
        <f>IF(Table1[[#This Row],[Is Finished]],Table1[[#This Row],[Min Read]]*(Table1[[#This Row],[Rating]]/5), "")</f>
        <v>780</v>
      </c>
      <c r="V50" s="24">
        <f>IF(Table1[[#This Row],[Read (long)]], Table1[[#This Row],[Rating]], "")</f>
        <v>5</v>
      </c>
    </row>
    <row r="51" spans="1:22" x14ac:dyDescent="0.35">
      <c r="A51" t="s">
        <v>1089</v>
      </c>
      <c r="B51" t="s">
        <v>50</v>
      </c>
      <c r="C51" s="59" t="s">
        <v>581</v>
      </c>
      <c r="D51" s="59"/>
      <c r="E51" s="59">
        <v>972</v>
      </c>
      <c r="F51" s="59"/>
      <c r="G51" s="60">
        <v>44186</v>
      </c>
      <c r="H51" s="59" t="b">
        <v>1</v>
      </c>
      <c r="I51" s="59">
        <v>5</v>
      </c>
      <c r="J51" s="59">
        <v>5</v>
      </c>
      <c r="K51" s="61">
        <v>5</v>
      </c>
      <c r="L51" s="24" t="s">
        <v>1090</v>
      </c>
      <c r="M51" s="24">
        <v>2021</v>
      </c>
      <c r="N51" s="24">
        <v>1</v>
      </c>
      <c r="O51" s="24">
        <f>IF(ISNUMBER(Table1[[#This Row],[Year Read]]), 1, 0)</f>
        <v>1</v>
      </c>
      <c r="P51" s="24">
        <f>IF(AND(Table1[[#This Row],[Is Finished]],OR(ISBLANK(Table1[[#This Row],[Min Left]]), Table1[[#This Row],[Min Left]]=0)), 1, 0)</f>
        <v>1</v>
      </c>
      <c r="Q51" s="24">
        <f>IF(AND(Table1[[#This Row],[Is Finished]], NOT(Table1[[#This Row],[Is Read]])), 1, 0)</f>
        <v>0</v>
      </c>
      <c r="R51" s="24">
        <f>IF(AND(Table1[[#This Row],[Is Read]], Table1[[#This Row],[Minutes]]&gt;=100), 1, 0)</f>
        <v>1</v>
      </c>
      <c r="S51" s="24">
        <f>IF(AND(Table1[[#This Row],[Is Read]], Table1[[#This Row],[Minutes]]&lt;100), 1, 0)</f>
        <v>0</v>
      </c>
      <c r="T51" s="86">
        <f>IF(Table1[[#This Row],[Is Finished]],(Table1[[#This Row],[Minutes]]-Table1[[#This Row],[Min Left]])/Table1[[#This Row],[Speed]], "")</f>
        <v>972</v>
      </c>
      <c r="U51" s="86">
        <f>IF(Table1[[#This Row],[Is Finished]],Table1[[#This Row],[Min Read]]*(Table1[[#This Row],[Rating]]/5), "")</f>
        <v>972</v>
      </c>
      <c r="V51" s="24">
        <f>IF(Table1[[#This Row],[Read (long)]], Table1[[#This Row],[Rating]], "")</f>
        <v>5</v>
      </c>
    </row>
    <row r="52" spans="1:22" x14ac:dyDescent="0.35">
      <c r="A52" s="10" t="s">
        <v>411</v>
      </c>
      <c r="B52" s="10" t="s">
        <v>412</v>
      </c>
      <c r="C52" s="8" t="s">
        <v>413</v>
      </c>
      <c r="D52" s="8" t="s">
        <v>942</v>
      </c>
      <c r="E52" s="20">
        <v>291</v>
      </c>
      <c r="F52" s="21">
        <v>0</v>
      </c>
      <c r="G52" s="22">
        <v>44169</v>
      </c>
      <c r="H52" s="22"/>
      <c r="I52" s="34">
        <v>3</v>
      </c>
      <c r="J52" s="34">
        <v>5</v>
      </c>
      <c r="K52" s="35">
        <v>3</v>
      </c>
      <c r="L52" s="24" t="s">
        <v>943</v>
      </c>
      <c r="M52" s="24">
        <v>2020</v>
      </c>
      <c r="N52" s="24">
        <v>1</v>
      </c>
      <c r="O52" s="24">
        <f>IF(ISNUMBER(Table1[[#This Row],[Year Read]]), 1, 0)</f>
        <v>1</v>
      </c>
      <c r="P52" s="24">
        <f>IF(AND(Table1[[#This Row],[Is Finished]],OR(ISBLANK(Table1[[#This Row],[Min Left]]), Table1[[#This Row],[Min Left]]=0)), 1, 0)</f>
        <v>1</v>
      </c>
      <c r="Q52" s="24">
        <f>IF(AND(Table1[[#This Row],[Is Finished]], NOT(Table1[[#This Row],[Is Read]])), 1, 0)</f>
        <v>0</v>
      </c>
      <c r="R52" s="24">
        <f>IF(AND(Table1[[#This Row],[Is Read]], Table1[[#This Row],[Minutes]]&gt;=100), 1, 0)</f>
        <v>1</v>
      </c>
      <c r="S52" s="24">
        <f>IF(AND(Table1[[#This Row],[Is Read]], Table1[[#This Row],[Minutes]]&lt;100), 1, 0)</f>
        <v>0</v>
      </c>
      <c r="T52" s="86">
        <f>IF(Table1[[#This Row],[Is Finished]],(Table1[[#This Row],[Minutes]]-Table1[[#This Row],[Min Left]])/Table1[[#This Row],[Speed]], "")</f>
        <v>291</v>
      </c>
      <c r="U52" s="86">
        <f>IF(Table1[[#This Row],[Is Finished]],Table1[[#This Row],[Min Read]]*(Table1[[#This Row],[Rating]]/5), "")</f>
        <v>174.6</v>
      </c>
      <c r="V52" s="24">
        <f>IF(Table1[[#This Row],[Read (long)]], Table1[[#This Row],[Rating]], "")</f>
        <v>3</v>
      </c>
    </row>
    <row r="53" spans="1:22" x14ac:dyDescent="0.35">
      <c r="A53" s="80" t="s">
        <v>414</v>
      </c>
      <c r="B53" s="80" t="s">
        <v>56</v>
      </c>
      <c r="C53" s="8" t="s">
        <v>415</v>
      </c>
      <c r="D53" s="8" t="s">
        <v>944</v>
      </c>
      <c r="E53" s="56">
        <v>663</v>
      </c>
      <c r="F53" s="21"/>
      <c r="G53" s="22">
        <v>44155</v>
      </c>
      <c r="H53" s="22"/>
      <c r="I53" s="34">
        <v>4</v>
      </c>
      <c r="J53" s="34">
        <v>5</v>
      </c>
      <c r="K53" s="35">
        <v>4</v>
      </c>
      <c r="L53" s="24" t="s">
        <v>945</v>
      </c>
      <c r="M53" s="24">
        <v>2020</v>
      </c>
      <c r="N53" s="24">
        <v>1</v>
      </c>
      <c r="O53" s="24">
        <f>IF(ISNUMBER(Table1[[#This Row],[Year Read]]), 1, 0)</f>
        <v>1</v>
      </c>
      <c r="P53" s="24">
        <f>IF(AND(Table1[[#This Row],[Is Finished]],OR(ISBLANK(Table1[[#This Row],[Min Left]]), Table1[[#This Row],[Min Left]]=0)), 1, 0)</f>
        <v>1</v>
      </c>
      <c r="Q53" s="24">
        <f>IF(AND(Table1[[#This Row],[Is Finished]], NOT(Table1[[#This Row],[Is Read]])), 1, 0)</f>
        <v>0</v>
      </c>
      <c r="R53" s="24">
        <f>IF(AND(Table1[[#This Row],[Is Read]], Table1[[#This Row],[Minutes]]&gt;=100), 1, 0)</f>
        <v>1</v>
      </c>
      <c r="S53" s="24">
        <f>IF(AND(Table1[[#This Row],[Is Read]], Table1[[#This Row],[Minutes]]&lt;100), 1, 0)</f>
        <v>0</v>
      </c>
      <c r="T53" s="86">
        <f>IF(Table1[[#This Row],[Is Finished]],(Table1[[#This Row],[Minutes]]-Table1[[#This Row],[Min Left]])/Table1[[#This Row],[Speed]], "")</f>
        <v>663</v>
      </c>
      <c r="U53" s="86">
        <f>IF(Table1[[#This Row],[Is Finished]],Table1[[#This Row],[Min Read]]*(Table1[[#This Row],[Rating]]/5), "")</f>
        <v>530.4</v>
      </c>
      <c r="V53" s="24">
        <f>IF(Table1[[#This Row],[Read (long)]], Table1[[#This Row],[Rating]], "")</f>
        <v>4</v>
      </c>
    </row>
    <row r="54" spans="1:22" x14ac:dyDescent="0.35">
      <c r="A54" s="7" t="s">
        <v>353</v>
      </c>
      <c r="B54" s="8" t="s">
        <v>354</v>
      </c>
      <c r="C54" s="8" t="s">
        <v>355</v>
      </c>
      <c r="D54" s="20" t="s">
        <v>356</v>
      </c>
      <c r="E54" s="56">
        <v>1455</v>
      </c>
      <c r="F54" s="20">
        <v>1113</v>
      </c>
      <c r="G54" s="25">
        <v>44141</v>
      </c>
      <c r="H54" s="25"/>
      <c r="I54" s="42">
        <v>1</v>
      </c>
      <c r="J54" s="34"/>
      <c r="K54" s="35"/>
      <c r="L54" s="24" t="s">
        <v>357</v>
      </c>
      <c r="M54" s="24">
        <v>2020</v>
      </c>
      <c r="N54" s="24">
        <v>1</v>
      </c>
      <c r="O54" s="24">
        <f>IF(ISNUMBER(Table1[[#This Row],[Year Read]]), 1, 0)</f>
        <v>1</v>
      </c>
      <c r="P54" s="24">
        <f>IF(AND(Table1[[#This Row],[Is Finished]],OR(ISBLANK(Table1[[#This Row],[Min Left]]), Table1[[#This Row],[Min Left]]=0)), 1, 0)</f>
        <v>0</v>
      </c>
      <c r="Q54" s="24">
        <f>IF(AND(Table1[[#This Row],[Is Finished]], NOT(Table1[[#This Row],[Is Read]])), 1, 0)</f>
        <v>1</v>
      </c>
      <c r="R54" s="24">
        <f>IF(AND(Table1[[#This Row],[Is Read]], Table1[[#This Row],[Minutes]]&gt;=100), 1, 0)</f>
        <v>0</v>
      </c>
      <c r="S54" s="24">
        <f>IF(AND(Table1[[#This Row],[Is Read]], Table1[[#This Row],[Minutes]]&lt;100), 1, 0)</f>
        <v>0</v>
      </c>
      <c r="T54" s="86">
        <f>IF(Table1[[#This Row],[Is Finished]],(Table1[[#This Row],[Minutes]]-Table1[[#This Row],[Min Left]])/Table1[[#This Row],[Speed]], "")</f>
        <v>342</v>
      </c>
      <c r="U54" s="86">
        <f>IF(Table1[[#This Row],[Is Finished]],Table1[[#This Row],[Min Read]]*(Table1[[#This Row],[Rating]]/5), "")</f>
        <v>68.400000000000006</v>
      </c>
      <c r="V54" s="24" t="str">
        <f>IF(Table1[[#This Row],[Read (long)]], Table1[[#This Row],[Rating]], "")</f>
        <v/>
      </c>
    </row>
    <row r="55" spans="1:22" x14ac:dyDescent="0.35">
      <c r="A55" s="7" t="s">
        <v>416</v>
      </c>
      <c r="B55" s="8" t="s">
        <v>77</v>
      </c>
      <c r="C55" s="8" t="s">
        <v>77</v>
      </c>
      <c r="D55" s="8"/>
      <c r="E55" s="56">
        <v>620</v>
      </c>
      <c r="F55" s="21"/>
      <c r="G55" s="22">
        <v>44130</v>
      </c>
      <c r="H55" s="22"/>
      <c r="I55" s="34">
        <v>4</v>
      </c>
      <c r="J55" s="34">
        <v>4</v>
      </c>
      <c r="K55" s="35">
        <v>4</v>
      </c>
      <c r="L55" s="24" t="s">
        <v>946</v>
      </c>
      <c r="M55" s="24">
        <v>2020</v>
      </c>
      <c r="N55" s="24">
        <v>1</v>
      </c>
      <c r="O55" s="24">
        <f>IF(ISNUMBER(Table1[[#This Row],[Year Read]]), 1, 0)</f>
        <v>1</v>
      </c>
      <c r="P55" s="24">
        <f>IF(AND(Table1[[#This Row],[Is Finished]],OR(ISBLANK(Table1[[#This Row],[Min Left]]), Table1[[#This Row],[Min Left]]=0)), 1, 0)</f>
        <v>1</v>
      </c>
      <c r="Q55" s="24">
        <f>IF(AND(Table1[[#This Row],[Is Finished]], NOT(Table1[[#This Row],[Is Read]])), 1, 0)</f>
        <v>0</v>
      </c>
      <c r="R55" s="24">
        <f>IF(AND(Table1[[#This Row],[Is Read]], Table1[[#This Row],[Minutes]]&gt;=100), 1, 0)</f>
        <v>1</v>
      </c>
      <c r="S55" s="24">
        <f>IF(AND(Table1[[#This Row],[Is Read]], Table1[[#This Row],[Minutes]]&lt;100), 1, 0)</f>
        <v>0</v>
      </c>
      <c r="T55" s="86">
        <f>IF(Table1[[#This Row],[Is Finished]],(Table1[[#This Row],[Minutes]]-Table1[[#This Row],[Min Left]])/Table1[[#This Row],[Speed]], "")</f>
        <v>620</v>
      </c>
      <c r="U55" s="86">
        <f>IF(Table1[[#This Row],[Is Finished]],Table1[[#This Row],[Min Read]]*(Table1[[#This Row],[Rating]]/5), "")</f>
        <v>496</v>
      </c>
      <c r="V55" s="24">
        <f>IF(Table1[[#This Row],[Read (long)]], Table1[[#This Row],[Rating]], "")</f>
        <v>4</v>
      </c>
    </row>
    <row r="56" spans="1:22" x14ac:dyDescent="0.35">
      <c r="A56" s="7" t="s">
        <v>358</v>
      </c>
      <c r="B56" s="8" t="s">
        <v>359</v>
      </c>
      <c r="C56" s="8" t="s">
        <v>359</v>
      </c>
      <c r="D56" s="20"/>
      <c r="E56" s="56">
        <v>246</v>
      </c>
      <c r="F56" s="20">
        <f>Table1[[#This Row],[Minutes]]-90</f>
        <v>156</v>
      </c>
      <c r="G56" s="25">
        <v>44047</v>
      </c>
      <c r="H56" s="25"/>
      <c r="I56" s="42">
        <v>0</v>
      </c>
      <c r="J56" s="34"/>
      <c r="K56" s="35"/>
      <c r="L56" s="24" t="s">
        <v>360</v>
      </c>
      <c r="M56" s="24">
        <v>2020</v>
      </c>
      <c r="N56" s="24">
        <v>1</v>
      </c>
      <c r="O56" s="24">
        <f>IF(ISNUMBER(Table1[[#This Row],[Year Read]]), 1, 0)</f>
        <v>1</v>
      </c>
      <c r="P56" s="24">
        <f>IF(AND(Table1[[#This Row],[Is Finished]],OR(ISBLANK(Table1[[#This Row],[Min Left]]), Table1[[#This Row],[Min Left]]=0)), 1, 0)</f>
        <v>0</v>
      </c>
      <c r="Q56" s="24">
        <f>IF(AND(Table1[[#This Row],[Is Finished]], NOT(Table1[[#This Row],[Is Read]])), 1, 0)</f>
        <v>1</v>
      </c>
      <c r="R56" s="24">
        <f>IF(AND(Table1[[#This Row],[Is Read]], Table1[[#This Row],[Minutes]]&gt;=100), 1, 0)</f>
        <v>0</v>
      </c>
      <c r="S56" s="24">
        <f>IF(AND(Table1[[#This Row],[Is Read]], Table1[[#This Row],[Minutes]]&lt;100), 1, 0)</f>
        <v>0</v>
      </c>
      <c r="T56" s="86">
        <f>IF(Table1[[#This Row],[Is Finished]],(Table1[[#This Row],[Minutes]]-Table1[[#This Row],[Min Left]])/Table1[[#This Row],[Speed]], "")</f>
        <v>90</v>
      </c>
      <c r="U56" s="86">
        <f>IF(Table1[[#This Row],[Is Finished]],Table1[[#This Row],[Min Read]]*(Table1[[#This Row],[Rating]]/5), "")</f>
        <v>0</v>
      </c>
      <c r="V56" s="24" t="str">
        <f>IF(Table1[[#This Row],[Read (long)]], Table1[[#This Row],[Rating]], "")</f>
        <v/>
      </c>
    </row>
    <row r="57" spans="1:22" x14ac:dyDescent="0.35">
      <c r="A57" s="80" t="s">
        <v>417</v>
      </c>
      <c r="B57" s="80" t="s">
        <v>418</v>
      </c>
      <c r="C57" s="8" t="s">
        <v>419</v>
      </c>
      <c r="D57" s="8" t="s">
        <v>947</v>
      </c>
      <c r="E57" s="56">
        <v>521</v>
      </c>
      <c r="F57" s="21"/>
      <c r="G57" s="22">
        <v>44036</v>
      </c>
      <c r="H57" s="22"/>
      <c r="I57" s="34">
        <v>4</v>
      </c>
      <c r="J57" s="34">
        <v>5</v>
      </c>
      <c r="K57" s="35">
        <v>4</v>
      </c>
      <c r="L57" s="24" t="s">
        <v>948</v>
      </c>
      <c r="M57" s="24">
        <v>2020</v>
      </c>
      <c r="N57" s="24">
        <v>1</v>
      </c>
      <c r="O57" s="24">
        <f>IF(ISNUMBER(Table1[[#This Row],[Year Read]]), 1, 0)</f>
        <v>1</v>
      </c>
      <c r="P57" s="24">
        <f>IF(AND(Table1[[#This Row],[Is Finished]],OR(ISBLANK(Table1[[#This Row],[Min Left]]), Table1[[#This Row],[Min Left]]=0)), 1, 0)</f>
        <v>1</v>
      </c>
      <c r="Q57" s="24">
        <f>IF(AND(Table1[[#This Row],[Is Finished]], NOT(Table1[[#This Row],[Is Read]])), 1, 0)</f>
        <v>0</v>
      </c>
      <c r="R57" s="24">
        <f>IF(AND(Table1[[#This Row],[Is Read]], Table1[[#This Row],[Minutes]]&gt;=100), 1, 0)</f>
        <v>1</v>
      </c>
      <c r="S57" s="24">
        <f>IF(AND(Table1[[#This Row],[Is Read]], Table1[[#This Row],[Minutes]]&lt;100), 1, 0)</f>
        <v>0</v>
      </c>
      <c r="T57" s="86">
        <f>IF(Table1[[#This Row],[Is Finished]],(Table1[[#This Row],[Minutes]]-Table1[[#This Row],[Min Left]])/Table1[[#This Row],[Speed]], "")</f>
        <v>521</v>
      </c>
      <c r="U57" s="86">
        <f>IF(Table1[[#This Row],[Is Finished]],Table1[[#This Row],[Min Read]]*(Table1[[#This Row],[Rating]]/5), "")</f>
        <v>416.8</v>
      </c>
      <c r="V57" s="24">
        <f>IF(Table1[[#This Row],[Read (long)]], Table1[[#This Row],[Rating]], "")</f>
        <v>4</v>
      </c>
    </row>
    <row r="58" spans="1:22" x14ac:dyDescent="0.35">
      <c r="A58" s="7" t="s">
        <v>420</v>
      </c>
      <c r="B58" s="8" t="s">
        <v>129</v>
      </c>
      <c r="C58" s="8" t="s">
        <v>421</v>
      </c>
      <c r="D58" s="8" t="s">
        <v>949</v>
      </c>
      <c r="E58" s="20">
        <v>1011</v>
      </c>
      <c r="F58" s="21"/>
      <c r="G58" s="22">
        <v>43999</v>
      </c>
      <c r="H58" s="22"/>
      <c r="I58" s="34">
        <v>3</v>
      </c>
      <c r="J58" s="34">
        <v>4</v>
      </c>
      <c r="K58" s="35">
        <v>3</v>
      </c>
      <c r="L58" s="24" t="s">
        <v>950</v>
      </c>
      <c r="M58" s="24">
        <v>2020</v>
      </c>
      <c r="N58" s="24">
        <v>1</v>
      </c>
      <c r="O58" s="24">
        <f>IF(ISNUMBER(Table1[[#This Row],[Year Read]]), 1, 0)</f>
        <v>1</v>
      </c>
      <c r="P58" s="24">
        <f>IF(AND(Table1[[#This Row],[Is Finished]],OR(ISBLANK(Table1[[#This Row],[Min Left]]), Table1[[#This Row],[Min Left]]=0)), 1, 0)</f>
        <v>1</v>
      </c>
      <c r="Q58" s="24">
        <f>IF(AND(Table1[[#This Row],[Is Finished]], NOT(Table1[[#This Row],[Is Read]])), 1, 0)</f>
        <v>0</v>
      </c>
      <c r="R58" s="24">
        <f>IF(AND(Table1[[#This Row],[Is Read]], Table1[[#This Row],[Minutes]]&gt;=100), 1, 0)</f>
        <v>1</v>
      </c>
      <c r="S58" s="24">
        <f>IF(AND(Table1[[#This Row],[Is Read]], Table1[[#This Row],[Minutes]]&lt;100), 1, 0)</f>
        <v>0</v>
      </c>
      <c r="T58" s="86">
        <f>IF(Table1[[#This Row],[Is Finished]],(Table1[[#This Row],[Minutes]]-Table1[[#This Row],[Min Left]])/Table1[[#This Row],[Speed]], "")</f>
        <v>1011</v>
      </c>
      <c r="U58" s="86">
        <f>IF(Table1[[#This Row],[Is Finished]],Table1[[#This Row],[Min Read]]*(Table1[[#This Row],[Rating]]/5), "")</f>
        <v>606.6</v>
      </c>
      <c r="V58" s="24">
        <f>IF(Table1[[#This Row],[Read (long)]], Table1[[#This Row],[Rating]], "")</f>
        <v>3</v>
      </c>
    </row>
    <row r="59" spans="1:22" x14ac:dyDescent="0.35">
      <c r="A59" s="80" t="s">
        <v>422</v>
      </c>
      <c r="B59" s="80" t="s">
        <v>418</v>
      </c>
      <c r="C59" s="8" t="s">
        <v>423</v>
      </c>
      <c r="D59" s="8" t="s">
        <v>951</v>
      </c>
      <c r="E59" s="20">
        <v>548</v>
      </c>
      <c r="F59" s="21"/>
      <c r="G59" s="22">
        <v>43990</v>
      </c>
      <c r="H59" s="22"/>
      <c r="I59" s="34">
        <v>4</v>
      </c>
      <c r="J59" s="34">
        <v>5</v>
      </c>
      <c r="K59" s="35">
        <v>4</v>
      </c>
      <c r="L59" s="24" t="s">
        <v>952</v>
      </c>
      <c r="M59" s="24">
        <v>2020</v>
      </c>
      <c r="N59" s="24">
        <v>1</v>
      </c>
      <c r="O59" s="24">
        <f>IF(ISNUMBER(Table1[[#This Row],[Year Read]]), 1, 0)</f>
        <v>1</v>
      </c>
      <c r="P59" s="24">
        <f>IF(AND(Table1[[#This Row],[Is Finished]],OR(ISBLANK(Table1[[#This Row],[Min Left]]), Table1[[#This Row],[Min Left]]=0)), 1, 0)</f>
        <v>1</v>
      </c>
      <c r="Q59" s="24">
        <f>IF(AND(Table1[[#This Row],[Is Finished]], NOT(Table1[[#This Row],[Is Read]])), 1, 0)</f>
        <v>0</v>
      </c>
      <c r="R59" s="24">
        <f>IF(AND(Table1[[#This Row],[Is Read]], Table1[[#This Row],[Minutes]]&gt;=100), 1, 0)</f>
        <v>1</v>
      </c>
      <c r="S59" s="24">
        <f>IF(AND(Table1[[#This Row],[Is Read]], Table1[[#This Row],[Minutes]]&lt;100), 1, 0)</f>
        <v>0</v>
      </c>
      <c r="T59" s="86">
        <f>IF(Table1[[#This Row],[Is Finished]],(Table1[[#This Row],[Minutes]]-Table1[[#This Row],[Min Left]])/Table1[[#This Row],[Speed]], "")</f>
        <v>548</v>
      </c>
      <c r="U59" s="86">
        <f>IF(Table1[[#This Row],[Is Finished]],Table1[[#This Row],[Min Read]]*(Table1[[#This Row],[Rating]]/5), "")</f>
        <v>438.40000000000003</v>
      </c>
      <c r="V59" s="24">
        <f>IF(Table1[[#This Row],[Read (long)]], Table1[[#This Row],[Rating]], "")</f>
        <v>4</v>
      </c>
    </row>
    <row r="60" spans="1:22" x14ac:dyDescent="0.35">
      <c r="A60" s="7" t="s">
        <v>424</v>
      </c>
      <c r="B60" s="8" t="s">
        <v>425</v>
      </c>
      <c r="C60" s="8" t="s">
        <v>426</v>
      </c>
      <c r="D60" s="8"/>
      <c r="E60" s="20">
        <v>347</v>
      </c>
      <c r="F60" s="21"/>
      <c r="G60" s="22">
        <v>43975</v>
      </c>
      <c r="H60" s="22"/>
      <c r="I60" s="34">
        <v>5</v>
      </c>
      <c r="J60" s="34">
        <v>5</v>
      </c>
      <c r="K60" s="35">
        <v>4</v>
      </c>
      <c r="L60" s="24" t="s">
        <v>953</v>
      </c>
      <c r="M60" s="24">
        <v>2020</v>
      </c>
      <c r="N60" s="24">
        <v>1</v>
      </c>
      <c r="O60" s="24">
        <f>IF(ISNUMBER(Table1[[#This Row],[Year Read]]), 1, 0)</f>
        <v>1</v>
      </c>
      <c r="P60" s="24">
        <f>IF(AND(Table1[[#This Row],[Is Finished]],OR(ISBLANK(Table1[[#This Row],[Min Left]]), Table1[[#This Row],[Min Left]]=0)), 1, 0)</f>
        <v>1</v>
      </c>
      <c r="Q60" s="24">
        <f>IF(AND(Table1[[#This Row],[Is Finished]], NOT(Table1[[#This Row],[Is Read]])), 1, 0)</f>
        <v>0</v>
      </c>
      <c r="R60" s="24">
        <f>IF(AND(Table1[[#This Row],[Is Read]], Table1[[#This Row],[Minutes]]&gt;=100), 1, 0)</f>
        <v>1</v>
      </c>
      <c r="S60" s="24">
        <f>IF(AND(Table1[[#This Row],[Is Read]], Table1[[#This Row],[Minutes]]&lt;100), 1, 0)</f>
        <v>0</v>
      </c>
      <c r="T60" s="86">
        <f>IF(Table1[[#This Row],[Is Finished]],(Table1[[#This Row],[Minutes]]-Table1[[#This Row],[Min Left]])/Table1[[#This Row],[Speed]], "")</f>
        <v>347</v>
      </c>
      <c r="U60" s="86">
        <f>IF(Table1[[#This Row],[Is Finished]],Table1[[#This Row],[Min Read]]*(Table1[[#This Row],[Rating]]/5), "")</f>
        <v>347</v>
      </c>
      <c r="V60" s="24">
        <f>IF(Table1[[#This Row],[Read (long)]], Table1[[#This Row],[Rating]], "")</f>
        <v>5</v>
      </c>
    </row>
    <row r="61" spans="1:22" x14ac:dyDescent="0.35">
      <c r="A61" s="80" t="s">
        <v>427</v>
      </c>
      <c r="B61" s="80" t="s">
        <v>428</v>
      </c>
      <c r="C61" s="8" t="s">
        <v>429</v>
      </c>
      <c r="D61" s="8"/>
      <c r="E61" s="20">
        <v>2059</v>
      </c>
      <c r="F61" s="21"/>
      <c r="G61" s="22">
        <v>43975</v>
      </c>
      <c r="H61" s="22" t="b">
        <v>1</v>
      </c>
      <c r="I61" s="34">
        <v>5</v>
      </c>
      <c r="J61" s="34">
        <v>5</v>
      </c>
      <c r="K61" s="35">
        <v>5</v>
      </c>
      <c r="L61" s="24" t="s">
        <v>954</v>
      </c>
      <c r="M61" s="24">
        <v>2020</v>
      </c>
      <c r="N61" s="24">
        <v>1</v>
      </c>
      <c r="O61" s="24">
        <f>IF(ISNUMBER(Table1[[#This Row],[Year Read]]), 1, 0)</f>
        <v>1</v>
      </c>
      <c r="P61" s="24">
        <f>IF(AND(Table1[[#This Row],[Is Finished]],OR(ISBLANK(Table1[[#This Row],[Min Left]]), Table1[[#This Row],[Min Left]]=0)), 1, 0)</f>
        <v>1</v>
      </c>
      <c r="Q61" s="24">
        <f>IF(AND(Table1[[#This Row],[Is Finished]], NOT(Table1[[#This Row],[Is Read]])), 1, 0)</f>
        <v>0</v>
      </c>
      <c r="R61" s="24">
        <f>IF(AND(Table1[[#This Row],[Is Read]], Table1[[#This Row],[Minutes]]&gt;=100), 1, 0)</f>
        <v>1</v>
      </c>
      <c r="S61" s="24">
        <f>IF(AND(Table1[[#This Row],[Is Read]], Table1[[#This Row],[Minutes]]&lt;100), 1, 0)</f>
        <v>0</v>
      </c>
      <c r="T61" s="86">
        <f>IF(Table1[[#This Row],[Is Finished]],(Table1[[#This Row],[Minutes]]-Table1[[#This Row],[Min Left]])/Table1[[#This Row],[Speed]], "")</f>
        <v>2059</v>
      </c>
      <c r="U61" s="86">
        <f>IF(Table1[[#This Row],[Is Finished]],Table1[[#This Row],[Min Read]]*(Table1[[#This Row],[Rating]]/5), "")</f>
        <v>2059</v>
      </c>
      <c r="V61" s="24">
        <f>IF(Table1[[#This Row],[Read (long)]], Table1[[#This Row],[Rating]], "")</f>
        <v>5</v>
      </c>
    </row>
    <row r="62" spans="1:22" x14ac:dyDescent="0.35">
      <c r="A62" s="7" t="s">
        <v>430</v>
      </c>
      <c r="B62" s="8" t="s">
        <v>418</v>
      </c>
      <c r="C62" s="8" t="s">
        <v>431</v>
      </c>
      <c r="D62" s="8" t="s">
        <v>955</v>
      </c>
      <c r="E62" s="20">
        <v>507</v>
      </c>
      <c r="F62" s="21"/>
      <c r="G62" s="22">
        <v>43965</v>
      </c>
      <c r="H62" s="22"/>
      <c r="I62" s="34">
        <v>5</v>
      </c>
      <c r="J62" s="34">
        <v>5</v>
      </c>
      <c r="K62" s="35">
        <v>4</v>
      </c>
      <c r="L62" s="24" t="s">
        <v>956</v>
      </c>
      <c r="M62" s="24">
        <v>2020</v>
      </c>
      <c r="N62" s="24">
        <v>1</v>
      </c>
      <c r="O62" s="24">
        <f>IF(ISNUMBER(Table1[[#This Row],[Year Read]]), 1, 0)</f>
        <v>1</v>
      </c>
      <c r="P62" s="24">
        <f>IF(AND(Table1[[#This Row],[Is Finished]],OR(ISBLANK(Table1[[#This Row],[Min Left]]), Table1[[#This Row],[Min Left]]=0)), 1, 0)</f>
        <v>1</v>
      </c>
      <c r="Q62" s="24">
        <f>IF(AND(Table1[[#This Row],[Is Finished]], NOT(Table1[[#This Row],[Is Read]])), 1, 0)</f>
        <v>0</v>
      </c>
      <c r="R62" s="24">
        <f>IF(AND(Table1[[#This Row],[Is Read]], Table1[[#This Row],[Minutes]]&gt;=100), 1, 0)</f>
        <v>1</v>
      </c>
      <c r="S62" s="24">
        <f>IF(AND(Table1[[#This Row],[Is Read]], Table1[[#This Row],[Minutes]]&lt;100), 1, 0)</f>
        <v>0</v>
      </c>
      <c r="T62" s="86">
        <f>IF(Table1[[#This Row],[Is Finished]],(Table1[[#This Row],[Minutes]]-Table1[[#This Row],[Min Left]])/Table1[[#This Row],[Speed]], "")</f>
        <v>507</v>
      </c>
      <c r="U62" s="86">
        <f>IF(Table1[[#This Row],[Is Finished]],Table1[[#This Row],[Min Read]]*(Table1[[#This Row],[Rating]]/5), "")</f>
        <v>507</v>
      </c>
      <c r="V62" s="24">
        <f>IF(Table1[[#This Row],[Read (long)]], Table1[[#This Row],[Rating]], "")</f>
        <v>5</v>
      </c>
    </row>
    <row r="63" spans="1:22" x14ac:dyDescent="0.35">
      <c r="A63" s="80" t="s">
        <v>449</v>
      </c>
      <c r="B63" s="80" t="s">
        <v>450</v>
      </c>
      <c r="C63" s="8" t="s">
        <v>1027</v>
      </c>
      <c r="D63" s="8"/>
      <c r="E63" s="20">
        <v>232</v>
      </c>
      <c r="F63" s="21"/>
      <c r="G63" s="22">
        <v>43922</v>
      </c>
      <c r="H63" s="22"/>
      <c r="I63" s="42">
        <v>1</v>
      </c>
      <c r="J63" s="34">
        <v>1</v>
      </c>
      <c r="K63" s="35">
        <v>1</v>
      </c>
      <c r="L63" s="24" t="s">
        <v>432</v>
      </c>
      <c r="M63" s="24">
        <v>2020</v>
      </c>
      <c r="N63" s="24">
        <v>1</v>
      </c>
      <c r="O63" s="24">
        <f>IF(ISNUMBER(Table1[[#This Row],[Year Read]]), 1, 0)</f>
        <v>1</v>
      </c>
      <c r="P63" s="24">
        <f>IF(AND(Table1[[#This Row],[Is Finished]],OR(ISBLANK(Table1[[#This Row],[Min Left]]), Table1[[#This Row],[Min Left]]=0)), 1, 0)</f>
        <v>1</v>
      </c>
      <c r="Q63" s="24">
        <f>IF(AND(Table1[[#This Row],[Is Finished]], NOT(Table1[[#This Row],[Is Read]])), 1, 0)</f>
        <v>0</v>
      </c>
      <c r="R63" s="24">
        <f>IF(AND(Table1[[#This Row],[Is Read]], Table1[[#This Row],[Minutes]]&gt;=100), 1, 0)</f>
        <v>1</v>
      </c>
      <c r="S63" s="24">
        <f>IF(AND(Table1[[#This Row],[Is Read]], Table1[[#This Row],[Minutes]]&lt;100), 1, 0)</f>
        <v>0</v>
      </c>
      <c r="T63" s="86">
        <f>IF(Table1[[#This Row],[Is Finished]],(Table1[[#This Row],[Minutes]]-Table1[[#This Row],[Min Left]])/Table1[[#This Row],[Speed]], "")</f>
        <v>232</v>
      </c>
      <c r="U63" s="86">
        <f>IF(Table1[[#This Row],[Is Finished]],Table1[[#This Row],[Min Read]]*(Table1[[#This Row],[Rating]]/5), "")</f>
        <v>46.400000000000006</v>
      </c>
      <c r="V63" s="24">
        <f>IF(Table1[[#This Row],[Read (long)]], Table1[[#This Row],[Rating]], "")</f>
        <v>1</v>
      </c>
    </row>
    <row r="64" spans="1:22" x14ac:dyDescent="0.35">
      <c r="A64" s="81">
        <v>14</v>
      </c>
      <c r="B64" s="8" t="s">
        <v>436</v>
      </c>
      <c r="C64" s="8" t="s">
        <v>437</v>
      </c>
      <c r="D64" s="8" t="s">
        <v>438</v>
      </c>
      <c r="E64" s="20">
        <v>754</v>
      </c>
      <c r="F64" s="21"/>
      <c r="G64" s="22">
        <v>43913</v>
      </c>
      <c r="H64" s="22"/>
      <c r="I64" s="34">
        <v>5</v>
      </c>
      <c r="J64" s="34">
        <v>5</v>
      </c>
      <c r="K64" s="35">
        <v>5</v>
      </c>
      <c r="L64" s="24" t="s">
        <v>958</v>
      </c>
      <c r="M64" s="24">
        <v>2020</v>
      </c>
      <c r="N64" s="24">
        <v>1</v>
      </c>
      <c r="O64" s="24">
        <f>IF(ISNUMBER(Table1[[#This Row],[Year Read]]), 1, 0)</f>
        <v>1</v>
      </c>
      <c r="P64" s="24">
        <f>IF(AND(Table1[[#This Row],[Is Finished]],OR(ISBLANK(Table1[[#This Row],[Min Left]]), Table1[[#This Row],[Min Left]]=0)), 1, 0)</f>
        <v>1</v>
      </c>
      <c r="Q64" s="24">
        <f>IF(AND(Table1[[#This Row],[Is Finished]], NOT(Table1[[#This Row],[Is Read]])), 1, 0)</f>
        <v>0</v>
      </c>
      <c r="R64" s="24">
        <f>IF(AND(Table1[[#This Row],[Is Read]], Table1[[#This Row],[Minutes]]&gt;=100), 1, 0)</f>
        <v>1</v>
      </c>
      <c r="S64" s="24">
        <f>IF(AND(Table1[[#This Row],[Is Read]], Table1[[#This Row],[Minutes]]&lt;100), 1, 0)</f>
        <v>0</v>
      </c>
      <c r="T64" s="86">
        <f>IF(Table1[[#This Row],[Is Finished]],(Table1[[#This Row],[Minutes]]-Table1[[#This Row],[Min Left]])/Table1[[#This Row],[Speed]], "")</f>
        <v>754</v>
      </c>
      <c r="U64" s="86">
        <f>IF(Table1[[#This Row],[Is Finished]],Table1[[#This Row],[Min Read]]*(Table1[[#This Row],[Rating]]/5), "")</f>
        <v>754</v>
      </c>
      <c r="V64" s="24">
        <f>IF(Table1[[#This Row],[Read (long)]], Table1[[#This Row],[Rating]], "")</f>
        <v>5</v>
      </c>
    </row>
    <row r="65" spans="1:22" x14ac:dyDescent="0.35">
      <c r="A65" s="80" t="s">
        <v>433</v>
      </c>
      <c r="B65" s="80" t="s">
        <v>434</v>
      </c>
      <c r="C65" s="8" t="s">
        <v>435</v>
      </c>
      <c r="D65" s="8"/>
      <c r="E65" s="20">
        <v>455</v>
      </c>
      <c r="F65" s="21"/>
      <c r="G65" s="22">
        <v>43913</v>
      </c>
      <c r="H65" s="22"/>
      <c r="I65" s="34">
        <v>3</v>
      </c>
      <c r="J65" s="34">
        <v>4</v>
      </c>
      <c r="K65" s="35">
        <v>3</v>
      </c>
      <c r="L65" s="24" t="s">
        <v>957</v>
      </c>
      <c r="M65" s="24">
        <v>2020</v>
      </c>
      <c r="N65" s="24">
        <v>1</v>
      </c>
      <c r="O65" s="24">
        <f>IF(ISNUMBER(Table1[[#This Row],[Year Read]]), 1, 0)</f>
        <v>1</v>
      </c>
      <c r="P65" s="24">
        <f>IF(AND(Table1[[#This Row],[Is Finished]],OR(ISBLANK(Table1[[#This Row],[Min Left]]), Table1[[#This Row],[Min Left]]=0)), 1, 0)</f>
        <v>1</v>
      </c>
      <c r="Q65" s="24">
        <f>IF(AND(Table1[[#This Row],[Is Finished]], NOT(Table1[[#This Row],[Is Read]])), 1, 0)</f>
        <v>0</v>
      </c>
      <c r="R65" s="24">
        <f>IF(AND(Table1[[#This Row],[Is Read]], Table1[[#This Row],[Minutes]]&gt;=100), 1, 0)</f>
        <v>1</v>
      </c>
      <c r="S65" s="24">
        <f>IF(AND(Table1[[#This Row],[Is Read]], Table1[[#This Row],[Minutes]]&lt;100), 1, 0)</f>
        <v>0</v>
      </c>
      <c r="T65" s="86">
        <f>IF(Table1[[#This Row],[Is Finished]],(Table1[[#This Row],[Minutes]]-Table1[[#This Row],[Min Left]])/Table1[[#This Row],[Speed]], "")</f>
        <v>455</v>
      </c>
      <c r="U65" s="86">
        <f>IF(Table1[[#This Row],[Is Finished]],Table1[[#This Row],[Min Read]]*(Table1[[#This Row],[Rating]]/5), "")</f>
        <v>273</v>
      </c>
      <c r="V65" s="24">
        <f>IF(Table1[[#This Row],[Read (long)]], Table1[[#This Row],[Rating]], "")</f>
        <v>3</v>
      </c>
    </row>
    <row r="66" spans="1:22" x14ac:dyDescent="0.35">
      <c r="A66" s="7" t="s">
        <v>439</v>
      </c>
      <c r="B66" s="8" t="s">
        <v>56</v>
      </c>
      <c r="C66" s="8" t="s">
        <v>440</v>
      </c>
      <c r="D66" s="8" t="s">
        <v>959</v>
      </c>
      <c r="E66" s="20">
        <v>259</v>
      </c>
      <c r="F66" s="21"/>
      <c r="G66" s="22">
        <v>43902</v>
      </c>
      <c r="H66" s="22"/>
      <c r="I66" s="34">
        <v>4</v>
      </c>
      <c r="J66" s="34">
        <v>4</v>
      </c>
      <c r="K66" s="35">
        <v>4</v>
      </c>
      <c r="L66" s="24" t="s">
        <v>960</v>
      </c>
      <c r="M66" s="24">
        <v>2020</v>
      </c>
      <c r="N66" s="24">
        <v>1</v>
      </c>
      <c r="O66" s="24">
        <f>IF(ISNUMBER(Table1[[#This Row],[Year Read]]), 1, 0)</f>
        <v>1</v>
      </c>
      <c r="P66" s="24">
        <f>IF(AND(Table1[[#This Row],[Is Finished]],OR(ISBLANK(Table1[[#This Row],[Min Left]]), Table1[[#This Row],[Min Left]]=0)), 1, 0)</f>
        <v>1</v>
      </c>
      <c r="Q66" s="24">
        <f>IF(AND(Table1[[#This Row],[Is Finished]], NOT(Table1[[#This Row],[Is Read]])), 1, 0)</f>
        <v>0</v>
      </c>
      <c r="R66" s="24">
        <f>IF(AND(Table1[[#This Row],[Is Read]], Table1[[#This Row],[Minutes]]&gt;=100), 1, 0)</f>
        <v>1</v>
      </c>
      <c r="S66" s="24">
        <f>IF(AND(Table1[[#This Row],[Is Read]], Table1[[#This Row],[Minutes]]&lt;100), 1, 0)</f>
        <v>0</v>
      </c>
      <c r="T66" s="86">
        <f>IF(Table1[[#This Row],[Is Finished]],(Table1[[#This Row],[Minutes]]-Table1[[#This Row],[Min Left]])/Table1[[#This Row],[Speed]], "")</f>
        <v>259</v>
      </c>
      <c r="U66" s="86">
        <f>IF(Table1[[#This Row],[Is Finished]],Table1[[#This Row],[Min Read]]*(Table1[[#This Row],[Rating]]/5), "")</f>
        <v>207.20000000000002</v>
      </c>
      <c r="V66" s="24">
        <f>IF(Table1[[#This Row],[Read (long)]], Table1[[#This Row],[Rating]], "")</f>
        <v>4</v>
      </c>
    </row>
    <row r="67" spans="1:22" x14ac:dyDescent="0.35">
      <c r="A67" s="80" t="s">
        <v>441</v>
      </c>
      <c r="B67" s="80" t="s">
        <v>127</v>
      </c>
      <c r="C67" s="8" t="s">
        <v>1023</v>
      </c>
      <c r="D67" s="8"/>
      <c r="E67" s="20">
        <v>1614</v>
      </c>
      <c r="F67" s="21"/>
      <c r="G67" s="22">
        <v>43862</v>
      </c>
      <c r="H67" s="22" t="b">
        <v>1</v>
      </c>
      <c r="I67" s="42">
        <v>5</v>
      </c>
      <c r="J67" s="34">
        <v>5</v>
      </c>
      <c r="K67" s="35">
        <v>5</v>
      </c>
      <c r="L67" s="24" t="s">
        <v>442</v>
      </c>
      <c r="M67" s="24">
        <v>2020</v>
      </c>
      <c r="N67" s="24">
        <v>1</v>
      </c>
      <c r="O67" s="24">
        <f>IF(ISNUMBER(Table1[[#This Row],[Year Read]]), 1, 0)</f>
        <v>1</v>
      </c>
      <c r="P67" s="24">
        <f>IF(AND(Table1[[#This Row],[Is Finished]],OR(ISBLANK(Table1[[#This Row],[Min Left]]), Table1[[#This Row],[Min Left]]=0)), 1, 0)</f>
        <v>1</v>
      </c>
      <c r="Q67" s="24">
        <f>IF(AND(Table1[[#This Row],[Is Finished]], NOT(Table1[[#This Row],[Is Read]])), 1, 0)</f>
        <v>0</v>
      </c>
      <c r="R67" s="24">
        <f>IF(AND(Table1[[#This Row],[Is Read]], Table1[[#This Row],[Minutes]]&gt;=100), 1, 0)</f>
        <v>1</v>
      </c>
      <c r="S67" s="24">
        <f>IF(AND(Table1[[#This Row],[Is Read]], Table1[[#This Row],[Minutes]]&lt;100), 1, 0)</f>
        <v>0</v>
      </c>
      <c r="T67" s="86">
        <f>IF(Table1[[#This Row],[Is Finished]],(Table1[[#This Row],[Minutes]]-Table1[[#This Row],[Min Left]])/Table1[[#This Row],[Speed]], "")</f>
        <v>1614</v>
      </c>
      <c r="U67" s="86">
        <f>IF(Table1[[#This Row],[Is Finished]],Table1[[#This Row],[Min Read]]*(Table1[[#This Row],[Rating]]/5), "")</f>
        <v>1614</v>
      </c>
      <c r="V67" s="24">
        <f>IF(Table1[[#This Row],[Read (long)]], Table1[[#This Row],[Rating]], "")</f>
        <v>5</v>
      </c>
    </row>
    <row r="68" spans="1:22" x14ac:dyDescent="0.35">
      <c r="A68" s="7" t="s">
        <v>443</v>
      </c>
      <c r="B68" s="8" t="s">
        <v>127</v>
      </c>
      <c r="C68" s="8" t="s">
        <v>127</v>
      </c>
      <c r="D68" s="8"/>
      <c r="E68" s="20">
        <v>550</v>
      </c>
      <c r="F68" s="21"/>
      <c r="G68" s="22">
        <v>43860</v>
      </c>
      <c r="H68" s="22"/>
      <c r="I68" s="34">
        <v>3</v>
      </c>
      <c r="J68" s="34">
        <v>4</v>
      </c>
      <c r="K68" s="35">
        <v>2</v>
      </c>
      <c r="L68" s="24" t="s">
        <v>961</v>
      </c>
      <c r="M68" s="24">
        <v>2020</v>
      </c>
      <c r="N68" s="24">
        <v>1</v>
      </c>
      <c r="O68" s="24">
        <f>IF(ISNUMBER(Table1[[#This Row],[Year Read]]), 1, 0)</f>
        <v>1</v>
      </c>
      <c r="P68" s="24">
        <f>IF(AND(Table1[[#This Row],[Is Finished]],OR(ISBLANK(Table1[[#This Row],[Min Left]]), Table1[[#This Row],[Min Left]]=0)), 1, 0)</f>
        <v>1</v>
      </c>
      <c r="Q68" s="24">
        <f>IF(AND(Table1[[#This Row],[Is Finished]], NOT(Table1[[#This Row],[Is Read]])), 1, 0)</f>
        <v>0</v>
      </c>
      <c r="R68" s="24">
        <f>IF(AND(Table1[[#This Row],[Is Read]], Table1[[#This Row],[Minutes]]&gt;=100), 1, 0)</f>
        <v>1</v>
      </c>
      <c r="S68" s="24">
        <f>IF(AND(Table1[[#This Row],[Is Read]], Table1[[#This Row],[Minutes]]&lt;100), 1, 0)</f>
        <v>0</v>
      </c>
      <c r="T68" s="86">
        <f>IF(Table1[[#This Row],[Is Finished]],(Table1[[#This Row],[Minutes]]-Table1[[#This Row],[Min Left]])/Table1[[#This Row],[Speed]], "")</f>
        <v>550</v>
      </c>
      <c r="U68" s="86">
        <f>IF(Table1[[#This Row],[Is Finished]],Table1[[#This Row],[Min Read]]*(Table1[[#This Row],[Rating]]/5), "")</f>
        <v>330</v>
      </c>
      <c r="V68" s="24">
        <f>IF(Table1[[#This Row],[Read (long)]], Table1[[#This Row],[Rating]], "")</f>
        <v>3</v>
      </c>
    </row>
    <row r="69" spans="1:22" x14ac:dyDescent="0.35">
      <c r="A69" s="80" t="s">
        <v>444</v>
      </c>
      <c r="B69" s="80" t="s">
        <v>64</v>
      </c>
      <c r="C69" s="8" t="s">
        <v>445</v>
      </c>
      <c r="D69" s="8" t="s">
        <v>962</v>
      </c>
      <c r="E69" s="20">
        <v>1183</v>
      </c>
      <c r="F69" s="21">
        <v>1180</v>
      </c>
      <c r="G69" s="22">
        <v>43836</v>
      </c>
      <c r="H69" s="22"/>
      <c r="I69" s="34"/>
      <c r="J69" s="34"/>
      <c r="K69" s="35"/>
      <c r="L69" s="24" t="s">
        <v>963</v>
      </c>
      <c r="M69" s="24"/>
      <c r="N69" s="24">
        <v>1</v>
      </c>
      <c r="O69" s="24">
        <f>IF(ISNUMBER(Table1[[#This Row],[Year Read]]), 1, 0)</f>
        <v>0</v>
      </c>
      <c r="P69" s="24">
        <f>IF(AND(Table1[[#This Row],[Is Finished]],OR(ISBLANK(Table1[[#This Row],[Min Left]]), Table1[[#This Row],[Min Left]]=0)), 1, 0)</f>
        <v>0</v>
      </c>
      <c r="Q69" s="24">
        <f>IF(AND(Table1[[#This Row],[Is Finished]], NOT(Table1[[#This Row],[Is Read]])), 1, 0)</f>
        <v>0</v>
      </c>
      <c r="R69" s="24">
        <f>IF(AND(Table1[[#This Row],[Is Read]], Table1[[#This Row],[Minutes]]&gt;=100), 1, 0)</f>
        <v>0</v>
      </c>
      <c r="S69" s="24">
        <f>IF(AND(Table1[[#This Row],[Is Read]], Table1[[#This Row],[Minutes]]&lt;100), 1, 0)</f>
        <v>0</v>
      </c>
      <c r="T69" s="86" t="str">
        <f>IF(Table1[[#This Row],[Is Finished]],(Table1[[#This Row],[Minutes]]-Table1[[#This Row],[Min Left]])/Table1[[#This Row],[Speed]], "")</f>
        <v/>
      </c>
      <c r="U69" s="86" t="str">
        <f>IF(Table1[[#This Row],[Is Finished]],Table1[[#This Row],[Min Read]]*(Table1[[#This Row],[Rating]]/5), "")</f>
        <v/>
      </c>
      <c r="V69" s="24" t="str">
        <f>IF(Table1[[#This Row],[Read (long)]], Table1[[#This Row],[Rating]], "")</f>
        <v/>
      </c>
    </row>
    <row r="70" spans="1:22" x14ac:dyDescent="0.35">
      <c r="A70" s="7" t="s">
        <v>345</v>
      </c>
      <c r="B70" s="8" t="s">
        <v>346</v>
      </c>
      <c r="C70" s="8" t="s">
        <v>446</v>
      </c>
      <c r="D70" s="8"/>
      <c r="E70" s="20">
        <v>1001</v>
      </c>
      <c r="F70" s="21"/>
      <c r="G70" s="22">
        <v>43797</v>
      </c>
      <c r="H70" s="22" t="b">
        <v>1</v>
      </c>
      <c r="I70" s="34">
        <v>5</v>
      </c>
      <c r="J70" s="34">
        <v>5</v>
      </c>
      <c r="K70" s="35">
        <v>5</v>
      </c>
      <c r="L70" s="24" t="s">
        <v>964</v>
      </c>
      <c r="M70" s="24">
        <v>2019</v>
      </c>
      <c r="N70" s="24">
        <v>1</v>
      </c>
      <c r="O70" s="24">
        <f>IF(ISNUMBER(Table1[[#This Row],[Year Read]]), 1, 0)</f>
        <v>1</v>
      </c>
      <c r="P70" s="24">
        <f>IF(AND(Table1[[#This Row],[Is Finished]],OR(ISBLANK(Table1[[#This Row],[Min Left]]), Table1[[#This Row],[Min Left]]=0)), 1, 0)</f>
        <v>1</v>
      </c>
      <c r="Q70" s="24">
        <f>IF(AND(Table1[[#This Row],[Is Finished]], NOT(Table1[[#This Row],[Is Read]])), 1, 0)</f>
        <v>0</v>
      </c>
      <c r="R70" s="24">
        <f>IF(AND(Table1[[#This Row],[Is Read]], Table1[[#This Row],[Minutes]]&gt;=100), 1, 0)</f>
        <v>1</v>
      </c>
      <c r="S70" s="24">
        <f>IF(AND(Table1[[#This Row],[Is Read]], Table1[[#This Row],[Minutes]]&lt;100), 1, 0)</f>
        <v>0</v>
      </c>
      <c r="T70" s="86">
        <f>IF(Table1[[#This Row],[Is Finished]],(Table1[[#This Row],[Minutes]]-Table1[[#This Row],[Min Left]])/Table1[[#This Row],[Speed]], "")</f>
        <v>1001</v>
      </c>
      <c r="U70" s="86">
        <f>IF(Table1[[#This Row],[Is Finished]],Table1[[#This Row],[Min Read]]*(Table1[[#This Row],[Rating]]/5), "")</f>
        <v>1001</v>
      </c>
      <c r="V70" s="24">
        <f>IF(Table1[[#This Row],[Read (long)]], Table1[[#This Row],[Rating]], "")</f>
        <v>5</v>
      </c>
    </row>
    <row r="71" spans="1:22" x14ac:dyDescent="0.35">
      <c r="A71" s="80" t="s">
        <v>329</v>
      </c>
      <c r="B71" s="80" t="s">
        <v>330</v>
      </c>
      <c r="C71" s="8" t="s">
        <v>447</v>
      </c>
      <c r="D71" s="8" t="s">
        <v>965</v>
      </c>
      <c r="E71" s="20">
        <v>925</v>
      </c>
      <c r="F71" s="21"/>
      <c r="G71" s="22">
        <v>43763</v>
      </c>
      <c r="H71" s="22"/>
      <c r="I71" s="34">
        <v>4</v>
      </c>
      <c r="J71" s="34">
        <v>4</v>
      </c>
      <c r="K71" s="35">
        <v>4</v>
      </c>
      <c r="L71" s="24" t="s">
        <v>966</v>
      </c>
      <c r="M71" s="24">
        <v>2019</v>
      </c>
      <c r="N71" s="24">
        <v>1</v>
      </c>
      <c r="O71" s="24">
        <f>IF(ISNUMBER(Table1[[#This Row],[Year Read]]), 1, 0)</f>
        <v>1</v>
      </c>
      <c r="P71" s="24">
        <f>IF(AND(Table1[[#This Row],[Is Finished]],OR(ISBLANK(Table1[[#This Row],[Min Left]]), Table1[[#This Row],[Min Left]]=0)), 1, 0)</f>
        <v>1</v>
      </c>
      <c r="Q71" s="24">
        <f>IF(AND(Table1[[#This Row],[Is Finished]], NOT(Table1[[#This Row],[Is Read]])), 1, 0)</f>
        <v>0</v>
      </c>
      <c r="R71" s="24">
        <f>IF(AND(Table1[[#This Row],[Is Read]], Table1[[#This Row],[Minutes]]&gt;=100), 1, 0)</f>
        <v>1</v>
      </c>
      <c r="S71" s="24">
        <f>IF(AND(Table1[[#This Row],[Is Read]], Table1[[#This Row],[Minutes]]&lt;100), 1, 0)</f>
        <v>0</v>
      </c>
      <c r="T71" s="86">
        <f>IF(Table1[[#This Row],[Is Finished]],(Table1[[#This Row],[Minutes]]-Table1[[#This Row],[Min Left]])/Table1[[#This Row],[Speed]], "")</f>
        <v>925</v>
      </c>
      <c r="U71" s="86">
        <f>IF(Table1[[#This Row],[Is Finished]],Table1[[#This Row],[Min Read]]*(Table1[[#This Row],[Rating]]/5), "")</f>
        <v>740</v>
      </c>
      <c r="V71" s="24">
        <f>IF(Table1[[#This Row],[Read (long)]], Table1[[#This Row],[Rating]], "")</f>
        <v>4</v>
      </c>
    </row>
    <row r="72" spans="1:22" x14ac:dyDescent="0.35">
      <c r="A72" s="7" t="s">
        <v>331</v>
      </c>
      <c r="B72" s="8" t="s">
        <v>332</v>
      </c>
      <c r="C72" s="8" t="s">
        <v>448</v>
      </c>
      <c r="D72" s="8"/>
      <c r="E72" s="20">
        <v>463</v>
      </c>
      <c r="F72" s="21"/>
      <c r="G72" s="22">
        <v>43714</v>
      </c>
      <c r="H72" s="22"/>
      <c r="I72" s="34">
        <v>4</v>
      </c>
      <c r="J72" s="34">
        <v>2</v>
      </c>
      <c r="K72" s="35">
        <v>4</v>
      </c>
      <c r="L72" s="24" t="s">
        <v>967</v>
      </c>
      <c r="M72" s="24">
        <v>2019</v>
      </c>
      <c r="N72" s="24">
        <v>1</v>
      </c>
      <c r="O72" s="24">
        <f>IF(ISNUMBER(Table1[[#This Row],[Year Read]]), 1, 0)</f>
        <v>1</v>
      </c>
      <c r="P72" s="24">
        <f>IF(AND(Table1[[#This Row],[Is Finished]],OR(ISBLANK(Table1[[#This Row],[Min Left]]), Table1[[#This Row],[Min Left]]=0)), 1, 0)</f>
        <v>1</v>
      </c>
      <c r="Q72" s="24">
        <f>IF(AND(Table1[[#This Row],[Is Finished]], NOT(Table1[[#This Row],[Is Read]])), 1, 0)</f>
        <v>0</v>
      </c>
      <c r="R72" s="24">
        <f>IF(AND(Table1[[#This Row],[Is Read]], Table1[[#This Row],[Minutes]]&gt;=100), 1, 0)</f>
        <v>1</v>
      </c>
      <c r="S72" s="24">
        <f>IF(AND(Table1[[#This Row],[Is Read]], Table1[[#This Row],[Minutes]]&lt;100), 1, 0)</f>
        <v>0</v>
      </c>
      <c r="T72" s="86">
        <f>IF(Table1[[#This Row],[Is Finished]],(Table1[[#This Row],[Minutes]]-Table1[[#This Row],[Min Left]])/Table1[[#This Row],[Speed]], "")</f>
        <v>463</v>
      </c>
      <c r="U72" s="86">
        <f>IF(Table1[[#This Row],[Is Finished]],Table1[[#This Row],[Min Read]]*(Table1[[#This Row],[Rating]]/5), "")</f>
        <v>370.40000000000003</v>
      </c>
      <c r="V72" s="24">
        <f>IF(Table1[[#This Row],[Read (long)]], Table1[[#This Row],[Rating]], "")</f>
        <v>4</v>
      </c>
    </row>
    <row r="73" spans="1:22" x14ac:dyDescent="0.35">
      <c r="A73" s="7" t="s">
        <v>333</v>
      </c>
      <c r="B73" s="8" t="s">
        <v>334</v>
      </c>
      <c r="C73" s="8" t="s">
        <v>457</v>
      </c>
      <c r="D73" s="8"/>
      <c r="E73" s="20">
        <v>1126</v>
      </c>
      <c r="F73" s="21"/>
      <c r="G73" s="22">
        <v>43683</v>
      </c>
      <c r="H73" s="22"/>
      <c r="I73" s="34">
        <v>5</v>
      </c>
      <c r="J73" s="34">
        <v>5</v>
      </c>
      <c r="K73" s="35">
        <v>5</v>
      </c>
      <c r="L73" s="24" t="s">
        <v>968</v>
      </c>
      <c r="M73" s="24">
        <v>2019</v>
      </c>
      <c r="N73" s="24">
        <v>1</v>
      </c>
      <c r="O73" s="24">
        <f>IF(ISNUMBER(Table1[[#This Row],[Year Read]]), 1, 0)</f>
        <v>1</v>
      </c>
      <c r="P73" s="24">
        <f>IF(AND(Table1[[#This Row],[Is Finished]],OR(ISBLANK(Table1[[#This Row],[Min Left]]), Table1[[#This Row],[Min Left]]=0)), 1, 0)</f>
        <v>1</v>
      </c>
      <c r="Q73" s="24">
        <f>IF(AND(Table1[[#This Row],[Is Finished]], NOT(Table1[[#This Row],[Is Read]])), 1, 0)</f>
        <v>0</v>
      </c>
      <c r="R73" s="24">
        <f>IF(AND(Table1[[#This Row],[Is Read]], Table1[[#This Row],[Minutes]]&gt;=100), 1, 0)</f>
        <v>1</v>
      </c>
      <c r="S73" s="24">
        <f>IF(AND(Table1[[#This Row],[Is Read]], Table1[[#This Row],[Minutes]]&lt;100), 1, 0)</f>
        <v>0</v>
      </c>
      <c r="T73" s="86">
        <f>IF(Table1[[#This Row],[Is Finished]],(Table1[[#This Row],[Minutes]]-Table1[[#This Row],[Min Left]])/Table1[[#This Row],[Speed]], "")</f>
        <v>1126</v>
      </c>
      <c r="U73" s="86">
        <f>IF(Table1[[#This Row],[Is Finished]],Table1[[#This Row],[Min Read]]*(Table1[[#This Row],[Rating]]/5), "")</f>
        <v>1126</v>
      </c>
      <c r="V73" s="24">
        <f>IF(Table1[[#This Row],[Read (long)]], Table1[[#This Row],[Rating]], "")</f>
        <v>5</v>
      </c>
    </row>
    <row r="74" spans="1:22" x14ac:dyDescent="0.35">
      <c r="A74" s="10" t="s">
        <v>458</v>
      </c>
      <c r="B74" s="10" t="s">
        <v>335</v>
      </c>
      <c r="C74" s="8" t="s">
        <v>335</v>
      </c>
      <c r="D74" s="8"/>
      <c r="E74" s="20">
        <v>556</v>
      </c>
      <c r="F74" s="21"/>
      <c r="G74" s="22">
        <v>43679</v>
      </c>
      <c r="H74" s="22"/>
      <c r="I74" s="34">
        <v>4</v>
      </c>
      <c r="J74" s="34">
        <v>4</v>
      </c>
      <c r="K74" s="35">
        <v>5</v>
      </c>
      <c r="L74" s="24" t="s">
        <v>969</v>
      </c>
      <c r="M74" s="24">
        <v>2019</v>
      </c>
      <c r="N74" s="24">
        <v>1</v>
      </c>
      <c r="O74" s="24">
        <f>IF(ISNUMBER(Table1[[#This Row],[Year Read]]), 1, 0)</f>
        <v>1</v>
      </c>
      <c r="P74" s="24">
        <f>IF(AND(Table1[[#This Row],[Is Finished]],OR(ISBLANK(Table1[[#This Row],[Min Left]]), Table1[[#This Row],[Min Left]]=0)), 1, 0)</f>
        <v>1</v>
      </c>
      <c r="Q74" s="24">
        <f>IF(AND(Table1[[#This Row],[Is Finished]], NOT(Table1[[#This Row],[Is Read]])), 1, 0)</f>
        <v>0</v>
      </c>
      <c r="R74" s="24">
        <f>IF(AND(Table1[[#This Row],[Is Read]], Table1[[#This Row],[Minutes]]&gt;=100), 1, 0)</f>
        <v>1</v>
      </c>
      <c r="S74" s="24">
        <f>IF(AND(Table1[[#This Row],[Is Read]], Table1[[#This Row],[Minutes]]&lt;100), 1, 0)</f>
        <v>0</v>
      </c>
      <c r="T74" s="86">
        <f>IF(Table1[[#This Row],[Is Finished]],(Table1[[#This Row],[Minutes]]-Table1[[#This Row],[Min Left]])/Table1[[#This Row],[Speed]], "")</f>
        <v>556</v>
      </c>
      <c r="U74" s="86">
        <f>IF(Table1[[#This Row],[Is Finished]],Table1[[#This Row],[Min Read]]*(Table1[[#This Row],[Rating]]/5), "")</f>
        <v>444.8</v>
      </c>
      <c r="V74" s="24">
        <f>IF(Table1[[#This Row],[Read (long)]], Table1[[#This Row],[Rating]], "")</f>
        <v>4</v>
      </c>
    </row>
    <row r="75" spans="1:22" x14ac:dyDescent="0.35">
      <c r="A75" s="80" t="s">
        <v>336</v>
      </c>
      <c r="B75" s="80" t="s">
        <v>330</v>
      </c>
      <c r="C75" s="8" t="s">
        <v>447</v>
      </c>
      <c r="D75" s="8" t="s">
        <v>970</v>
      </c>
      <c r="E75" s="20">
        <v>991</v>
      </c>
      <c r="F75" s="21"/>
      <c r="G75" s="22">
        <v>43660</v>
      </c>
      <c r="H75" s="22" t="b">
        <v>1</v>
      </c>
      <c r="I75" s="34">
        <v>5</v>
      </c>
      <c r="J75" s="34">
        <v>5</v>
      </c>
      <c r="K75" s="35">
        <v>5</v>
      </c>
      <c r="L75" s="24" t="s">
        <v>971</v>
      </c>
      <c r="M75" s="24">
        <v>2019</v>
      </c>
      <c r="N75" s="24">
        <v>1</v>
      </c>
      <c r="O75" s="24">
        <f>IF(ISNUMBER(Table1[[#This Row],[Year Read]]), 1, 0)</f>
        <v>1</v>
      </c>
      <c r="P75" s="24">
        <f>IF(AND(Table1[[#This Row],[Is Finished]],OR(ISBLANK(Table1[[#This Row],[Min Left]]), Table1[[#This Row],[Min Left]]=0)), 1, 0)</f>
        <v>1</v>
      </c>
      <c r="Q75" s="24">
        <f>IF(AND(Table1[[#This Row],[Is Finished]], NOT(Table1[[#This Row],[Is Read]])), 1, 0)</f>
        <v>0</v>
      </c>
      <c r="R75" s="24">
        <f>IF(AND(Table1[[#This Row],[Is Read]], Table1[[#This Row],[Minutes]]&gt;=100), 1, 0)</f>
        <v>1</v>
      </c>
      <c r="S75" s="24">
        <f>IF(AND(Table1[[#This Row],[Is Read]], Table1[[#This Row],[Minutes]]&lt;100), 1, 0)</f>
        <v>0</v>
      </c>
      <c r="T75" s="86">
        <f>IF(Table1[[#This Row],[Is Finished]],(Table1[[#This Row],[Minutes]]-Table1[[#This Row],[Min Left]])/Table1[[#This Row],[Speed]], "")</f>
        <v>991</v>
      </c>
      <c r="U75" s="86">
        <f>IF(Table1[[#This Row],[Is Finished]],Table1[[#This Row],[Min Read]]*(Table1[[#This Row],[Rating]]/5), "")</f>
        <v>991</v>
      </c>
      <c r="V75" s="24">
        <f>IF(Table1[[#This Row],[Read (long)]], Table1[[#This Row],[Rating]], "")</f>
        <v>5</v>
      </c>
    </row>
    <row r="76" spans="1:22" x14ac:dyDescent="0.35">
      <c r="A76" s="7" t="s">
        <v>459</v>
      </c>
      <c r="B76" s="8" t="s">
        <v>56</v>
      </c>
      <c r="C76" s="8" t="s">
        <v>415</v>
      </c>
      <c r="D76" s="8" t="s">
        <v>972</v>
      </c>
      <c r="E76" s="20">
        <v>191</v>
      </c>
      <c r="F76" s="21"/>
      <c r="G76" s="22">
        <v>43660</v>
      </c>
      <c r="H76" s="22"/>
      <c r="I76" s="34">
        <v>4</v>
      </c>
      <c r="J76" s="34">
        <v>5</v>
      </c>
      <c r="K76" s="35">
        <v>4</v>
      </c>
      <c r="L76" s="24" t="s">
        <v>973</v>
      </c>
      <c r="M76" s="24">
        <v>2019</v>
      </c>
      <c r="N76" s="24">
        <v>1</v>
      </c>
      <c r="O76" s="24">
        <f>IF(ISNUMBER(Table1[[#This Row],[Year Read]]), 1, 0)</f>
        <v>1</v>
      </c>
      <c r="P76" s="24">
        <f>IF(AND(Table1[[#This Row],[Is Finished]],OR(ISBLANK(Table1[[#This Row],[Min Left]]), Table1[[#This Row],[Min Left]]=0)), 1, 0)</f>
        <v>1</v>
      </c>
      <c r="Q76" s="24">
        <f>IF(AND(Table1[[#This Row],[Is Finished]], NOT(Table1[[#This Row],[Is Read]])), 1, 0)</f>
        <v>0</v>
      </c>
      <c r="R76" s="24">
        <f>IF(AND(Table1[[#This Row],[Is Read]], Table1[[#This Row],[Minutes]]&gt;=100), 1, 0)</f>
        <v>1</v>
      </c>
      <c r="S76" s="24">
        <f>IF(AND(Table1[[#This Row],[Is Read]], Table1[[#This Row],[Minutes]]&lt;100), 1, 0)</f>
        <v>0</v>
      </c>
      <c r="T76" s="86">
        <f>IF(Table1[[#This Row],[Is Finished]],(Table1[[#This Row],[Minutes]]-Table1[[#This Row],[Min Left]])/Table1[[#This Row],[Speed]], "")</f>
        <v>191</v>
      </c>
      <c r="U76" s="86">
        <f>IF(Table1[[#This Row],[Is Finished]],Table1[[#This Row],[Min Read]]*(Table1[[#This Row],[Rating]]/5), "")</f>
        <v>152.80000000000001</v>
      </c>
      <c r="V76" s="24">
        <f>IF(Table1[[#This Row],[Read (long)]], Table1[[#This Row],[Rating]], "")</f>
        <v>4</v>
      </c>
    </row>
    <row r="77" spans="1:22" x14ac:dyDescent="0.35">
      <c r="A77" s="80" t="s">
        <v>460</v>
      </c>
      <c r="B77" s="80" t="s">
        <v>278</v>
      </c>
      <c r="C77" s="8" t="s">
        <v>461</v>
      </c>
      <c r="D77" s="8"/>
      <c r="E77" s="20">
        <v>487</v>
      </c>
      <c r="F77" s="21"/>
      <c r="G77" s="22">
        <v>43659</v>
      </c>
      <c r="H77" s="22"/>
      <c r="I77" s="34">
        <v>3</v>
      </c>
      <c r="J77" s="34">
        <v>5</v>
      </c>
      <c r="K77" s="35">
        <v>3</v>
      </c>
      <c r="L77" s="24" t="s">
        <v>974</v>
      </c>
      <c r="M77" s="24">
        <v>2019</v>
      </c>
      <c r="N77" s="24">
        <v>1</v>
      </c>
      <c r="O77" s="24">
        <f>IF(ISNUMBER(Table1[[#This Row],[Year Read]]), 1, 0)</f>
        <v>1</v>
      </c>
      <c r="P77" s="24">
        <f>IF(AND(Table1[[#This Row],[Is Finished]],OR(ISBLANK(Table1[[#This Row],[Min Left]]), Table1[[#This Row],[Min Left]]=0)), 1, 0)</f>
        <v>1</v>
      </c>
      <c r="Q77" s="24">
        <f>IF(AND(Table1[[#This Row],[Is Finished]], NOT(Table1[[#This Row],[Is Read]])), 1, 0)</f>
        <v>0</v>
      </c>
      <c r="R77" s="24">
        <f>IF(AND(Table1[[#This Row],[Is Read]], Table1[[#This Row],[Minutes]]&gt;=100), 1, 0)</f>
        <v>1</v>
      </c>
      <c r="S77" s="24">
        <f>IF(AND(Table1[[#This Row],[Is Read]], Table1[[#This Row],[Minutes]]&lt;100), 1, 0)</f>
        <v>0</v>
      </c>
      <c r="T77" s="86">
        <f>IF(Table1[[#This Row],[Is Finished]],(Table1[[#This Row],[Minutes]]-Table1[[#This Row],[Min Left]])/Table1[[#This Row],[Speed]], "")</f>
        <v>487</v>
      </c>
      <c r="U77" s="86">
        <f>IF(Table1[[#This Row],[Is Finished]],Table1[[#This Row],[Min Read]]*(Table1[[#This Row],[Rating]]/5), "")</f>
        <v>292.2</v>
      </c>
      <c r="V77" s="24">
        <f>IF(Table1[[#This Row],[Read (long)]], Table1[[#This Row],[Rating]], "")</f>
        <v>3</v>
      </c>
    </row>
    <row r="78" spans="1:22" x14ac:dyDescent="0.35">
      <c r="A78" s="7" t="s">
        <v>462</v>
      </c>
      <c r="B78" s="8" t="s">
        <v>337</v>
      </c>
      <c r="C78" s="8" t="s">
        <v>463</v>
      </c>
      <c r="D78" s="8" t="s">
        <v>975</v>
      </c>
      <c r="E78" s="20">
        <v>985</v>
      </c>
      <c r="F78" s="21"/>
      <c r="G78" s="22">
        <v>43610</v>
      </c>
      <c r="H78" s="22"/>
      <c r="I78" s="34">
        <v>3</v>
      </c>
      <c r="J78" s="34">
        <v>3</v>
      </c>
      <c r="K78" s="35">
        <v>3</v>
      </c>
      <c r="L78" s="24" t="s">
        <v>976</v>
      </c>
      <c r="M78" s="24">
        <v>2019</v>
      </c>
      <c r="N78" s="24">
        <v>1</v>
      </c>
      <c r="O78" s="24">
        <f>IF(ISNUMBER(Table1[[#This Row],[Year Read]]), 1, 0)</f>
        <v>1</v>
      </c>
      <c r="P78" s="24">
        <f>IF(AND(Table1[[#This Row],[Is Finished]],OR(ISBLANK(Table1[[#This Row],[Min Left]]), Table1[[#This Row],[Min Left]]=0)), 1, 0)</f>
        <v>1</v>
      </c>
      <c r="Q78" s="24">
        <f>IF(AND(Table1[[#This Row],[Is Finished]], NOT(Table1[[#This Row],[Is Read]])), 1, 0)</f>
        <v>0</v>
      </c>
      <c r="R78" s="24">
        <f>IF(AND(Table1[[#This Row],[Is Read]], Table1[[#This Row],[Minutes]]&gt;=100), 1, 0)</f>
        <v>1</v>
      </c>
      <c r="S78" s="24">
        <f>IF(AND(Table1[[#This Row],[Is Read]], Table1[[#This Row],[Minutes]]&lt;100), 1, 0)</f>
        <v>0</v>
      </c>
      <c r="T78" s="86">
        <f>IF(Table1[[#This Row],[Is Finished]],(Table1[[#This Row],[Minutes]]-Table1[[#This Row],[Min Left]])/Table1[[#This Row],[Speed]], "")</f>
        <v>985</v>
      </c>
      <c r="U78" s="86">
        <f>IF(Table1[[#This Row],[Is Finished]],Table1[[#This Row],[Min Read]]*(Table1[[#This Row],[Rating]]/5), "")</f>
        <v>591</v>
      </c>
      <c r="V78" s="24">
        <f>IF(Table1[[#This Row],[Read (long)]], Table1[[#This Row],[Rating]], "")</f>
        <v>3</v>
      </c>
    </row>
    <row r="79" spans="1:22" x14ac:dyDescent="0.35">
      <c r="A79" s="80" t="s">
        <v>464</v>
      </c>
      <c r="B79" s="80" t="s">
        <v>337</v>
      </c>
      <c r="C79" s="8" t="s">
        <v>463</v>
      </c>
      <c r="D79" s="8" t="s">
        <v>977</v>
      </c>
      <c r="E79" s="20">
        <v>686</v>
      </c>
      <c r="F79" s="21"/>
      <c r="G79" s="22">
        <v>43610</v>
      </c>
      <c r="H79" s="22"/>
      <c r="I79" s="34">
        <v>4</v>
      </c>
      <c r="J79" s="34">
        <v>4</v>
      </c>
      <c r="K79" s="35">
        <v>4</v>
      </c>
      <c r="L79" s="24" t="s">
        <v>978</v>
      </c>
      <c r="M79" s="24">
        <v>2020</v>
      </c>
      <c r="N79" s="24">
        <v>1</v>
      </c>
      <c r="O79" s="24">
        <f>IF(ISNUMBER(Table1[[#This Row],[Year Read]]), 1, 0)</f>
        <v>1</v>
      </c>
      <c r="P79" s="24">
        <f>IF(AND(Table1[[#This Row],[Is Finished]],OR(ISBLANK(Table1[[#This Row],[Min Left]]), Table1[[#This Row],[Min Left]]=0)), 1, 0)</f>
        <v>1</v>
      </c>
      <c r="Q79" s="24">
        <f>IF(AND(Table1[[#This Row],[Is Finished]], NOT(Table1[[#This Row],[Is Read]])), 1, 0)</f>
        <v>0</v>
      </c>
      <c r="R79" s="24">
        <f>IF(AND(Table1[[#This Row],[Is Read]], Table1[[#This Row],[Minutes]]&gt;=100), 1, 0)</f>
        <v>1</v>
      </c>
      <c r="S79" s="24">
        <f>IF(AND(Table1[[#This Row],[Is Read]], Table1[[#This Row],[Minutes]]&lt;100), 1, 0)</f>
        <v>0</v>
      </c>
      <c r="T79" s="86">
        <f>IF(Table1[[#This Row],[Is Finished]],(Table1[[#This Row],[Minutes]]-Table1[[#This Row],[Min Left]])/Table1[[#This Row],[Speed]], "")</f>
        <v>686</v>
      </c>
      <c r="U79" s="86">
        <f>IF(Table1[[#This Row],[Is Finished]],Table1[[#This Row],[Min Read]]*(Table1[[#This Row],[Rating]]/5), "")</f>
        <v>548.80000000000007</v>
      </c>
      <c r="V79" s="24">
        <f>IF(Table1[[#This Row],[Read (long)]], Table1[[#This Row],[Rating]], "")</f>
        <v>4</v>
      </c>
    </row>
    <row r="80" spans="1:22" x14ac:dyDescent="0.35">
      <c r="A80" s="7" t="s">
        <v>338</v>
      </c>
      <c r="B80" s="8" t="s">
        <v>43</v>
      </c>
      <c r="C80" s="8" t="s">
        <v>463</v>
      </c>
      <c r="D80" s="8"/>
      <c r="E80" s="20">
        <v>804</v>
      </c>
      <c r="F80" s="21"/>
      <c r="G80" s="22">
        <v>43607</v>
      </c>
      <c r="H80" s="22"/>
      <c r="I80" s="34">
        <v>4</v>
      </c>
      <c r="J80" s="34">
        <v>5</v>
      </c>
      <c r="K80" s="35">
        <v>5</v>
      </c>
      <c r="L80" s="24" t="s">
        <v>979</v>
      </c>
      <c r="M80" s="24">
        <v>2019</v>
      </c>
      <c r="N80" s="24">
        <v>1</v>
      </c>
      <c r="O80" s="24">
        <f>IF(ISNUMBER(Table1[[#This Row],[Year Read]]), 1, 0)</f>
        <v>1</v>
      </c>
      <c r="P80" s="24">
        <f>IF(AND(Table1[[#This Row],[Is Finished]],OR(ISBLANK(Table1[[#This Row],[Min Left]]), Table1[[#This Row],[Min Left]]=0)), 1, 0)</f>
        <v>1</v>
      </c>
      <c r="Q80" s="24">
        <f>IF(AND(Table1[[#This Row],[Is Finished]], NOT(Table1[[#This Row],[Is Read]])), 1, 0)</f>
        <v>0</v>
      </c>
      <c r="R80" s="24">
        <f>IF(AND(Table1[[#This Row],[Is Read]], Table1[[#This Row],[Minutes]]&gt;=100), 1, 0)</f>
        <v>1</v>
      </c>
      <c r="S80" s="24">
        <f>IF(AND(Table1[[#This Row],[Is Read]], Table1[[#This Row],[Minutes]]&lt;100), 1, 0)</f>
        <v>0</v>
      </c>
      <c r="T80" s="86">
        <f>IF(Table1[[#This Row],[Is Finished]],(Table1[[#This Row],[Minutes]]-Table1[[#This Row],[Min Left]])/Table1[[#This Row],[Speed]], "")</f>
        <v>804</v>
      </c>
      <c r="U80" s="86">
        <f>IF(Table1[[#This Row],[Is Finished]],Table1[[#This Row],[Min Read]]*(Table1[[#This Row],[Rating]]/5), "")</f>
        <v>643.20000000000005</v>
      </c>
      <c r="V80" s="24">
        <f>IF(Table1[[#This Row],[Read (long)]], Table1[[#This Row],[Rating]], "")</f>
        <v>4</v>
      </c>
    </row>
    <row r="81" spans="1:22" x14ac:dyDescent="0.35">
      <c r="A81" s="80" t="s">
        <v>339</v>
      </c>
      <c r="B81" s="80" t="s">
        <v>54</v>
      </c>
      <c r="C81" s="8" t="s">
        <v>465</v>
      </c>
      <c r="D81" s="8"/>
      <c r="E81" s="20">
        <v>537</v>
      </c>
      <c r="F81" s="21"/>
      <c r="G81" s="22">
        <v>43601</v>
      </c>
      <c r="H81" s="22"/>
      <c r="I81" s="34">
        <v>4</v>
      </c>
      <c r="J81" s="34">
        <v>5</v>
      </c>
      <c r="K81" s="35">
        <v>5</v>
      </c>
      <c r="L81" s="24" t="s">
        <v>980</v>
      </c>
      <c r="M81" s="24">
        <v>2019</v>
      </c>
      <c r="N81" s="24">
        <v>1</v>
      </c>
      <c r="O81" s="24">
        <f>IF(ISNUMBER(Table1[[#This Row],[Year Read]]), 1, 0)</f>
        <v>1</v>
      </c>
      <c r="P81" s="24">
        <f>IF(AND(Table1[[#This Row],[Is Finished]],OR(ISBLANK(Table1[[#This Row],[Min Left]]), Table1[[#This Row],[Min Left]]=0)), 1, 0)</f>
        <v>1</v>
      </c>
      <c r="Q81" s="24">
        <f>IF(AND(Table1[[#This Row],[Is Finished]], NOT(Table1[[#This Row],[Is Read]])), 1, 0)</f>
        <v>0</v>
      </c>
      <c r="R81" s="24">
        <f>IF(AND(Table1[[#This Row],[Is Read]], Table1[[#This Row],[Minutes]]&gt;=100), 1, 0)</f>
        <v>1</v>
      </c>
      <c r="S81" s="24">
        <f>IF(AND(Table1[[#This Row],[Is Read]], Table1[[#This Row],[Minutes]]&lt;100), 1, 0)</f>
        <v>0</v>
      </c>
      <c r="T81" s="86">
        <f>IF(Table1[[#This Row],[Is Finished]],(Table1[[#This Row],[Minutes]]-Table1[[#This Row],[Min Left]])/Table1[[#This Row],[Speed]], "")</f>
        <v>537</v>
      </c>
      <c r="U81" s="86">
        <f>IF(Table1[[#This Row],[Is Finished]],Table1[[#This Row],[Min Read]]*(Table1[[#This Row],[Rating]]/5), "")</f>
        <v>429.6</v>
      </c>
      <c r="V81" s="24">
        <f>IF(Table1[[#This Row],[Read (long)]], Table1[[#This Row],[Rating]], "")</f>
        <v>4</v>
      </c>
    </row>
    <row r="82" spans="1:22" x14ac:dyDescent="0.35">
      <c r="A82" s="7" t="s">
        <v>466</v>
      </c>
      <c r="B82" s="8" t="s">
        <v>340</v>
      </c>
      <c r="C82" s="8" t="s">
        <v>355</v>
      </c>
      <c r="D82" s="8"/>
      <c r="E82" s="20">
        <v>479</v>
      </c>
      <c r="F82" s="21"/>
      <c r="G82" s="22">
        <v>43573</v>
      </c>
      <c r="H82" s="22"/>
      <c r="I82" s="34">
        <v>4</v>
      </c>
      <c r="J82" s="34">
        <v>3</v>
      </c>
      <c r="K82" s="35">
        <v>4</v>
      </c>
      <c r="L82" s="24" t="s">
        <v>981</v>
      </c>
      <c r="M82" s="24">
        <v>2019</v>
      </c>
      <c r="N82" s="24">
        <v>1</v>
      </c>
      <c r="O82" s="24">
        <f>IF(ISNUMBER(Table1[[#This Row],[Year Read]]), 1, 0)</f>
        <v>1</v>
      </c>
      <c r="P82" s="24">
        <f>IF(AND(Table1[[#This Row],[Is Finished]],OR(ISBLANK(Table1[[#This Row],[Min Left]]), Table1[[#This Row],[Min Left]]=0)), 1, 0)</f>
        <v>1</v>
      </c>
      <c r="Q82" s="24">
        <f>IF(AND(Table1[[#This Row],[Is Finished]], NOT(Table1[[#This Row],[Is Read]])), 1, 0)</f>
        <v>0</v>
      </c>
      <c r="R82" s="24">
        <f>IF(AND(Table1[[#This Row],[Is Read]], Table1[[#This Row],[Minutes]]&gt;=100), 1, 0)</f>
        <v>1</v>
      </c>
      <c r="S82" s="24">
        <f>IF(AND(Table1[[#This Row],[Is Read]], Table1[[#This Row],[Minutes]]&lt;100), 1, 0)</f>
        <v>0</v>
      </c>
      <c r="T82" s="86">
        <f>IF(Table1[[#This Row],[Is Finished]],(Table1[[#This Row],[Minutes]]-Table1[[#This Row],[Min Left]])/Table1[[#This Row],[Speed]], "")</f>
        <v>479</v>
      </c>
      <c r="U82" s="86">
        <f>IF(Table1[[#This Row],[Is Finished]],Table1[[#This Row],[Min Read]]*(Table1[[#This Row],[Rating]]/5), "")</f>
        <v>383.20000000000005</v>
      </c>
      <c r="V82" s="24">
        <f>IF(Table1[[#This Row],[Read (long)]], Table1[[#This Row],[Rating]], "")</f>
        <v>4</v>
      </c>
    </row>
    <row r="83" spans="1:22" x14ac:dyDescent="0.35">
      <c r="A83" s="80" t="s">
        <v>341</v>
      </c>
      <c r="B83" s="80" t="s">
        <v>262</v>
      </c>
      <c r="C83" s="8" t="s">
        <v>467</v>
      </c>
      <c r="D83" s="8"/>
      <c r="E83" s="20">
        <v>533</v>
      </c>
      <c r="F83" s="21"/>
      <c r="G83" s="22">
        <v>43506</v>
      </c>
      <c r="H83" s="22"/>
      <c r="I83" s="34">
        <v>5</v>
      </c>
      <c r="J83" s="34">
        <v>5</v>
      </c>
      <c r="K83" s="35">
        <v>5</v>
      </c>
      <c r="L83" s="24" t="s">
        <v>982</v>
      </c>
      <c r="M83" s="24">
        <v>2019</v>
      </c>
      <c r="N83" s="24">
        <v>1</v>
      </c>
      <c r="O83" s="24">
        <f>IF(ISNUMBER(Table1[[#This Row],[Year Read]]), 1, 0)</f>
        <v>1</v>
      </c>
      <c r="P83" s="24">
        <f>IF(AND(Table1[[#This Row],[Is Finished]],OR(ISBLANK(Table1[[#This Row],[Min Left]]), Table1[[#This Row],[Min Left]]=0)), 1, 0)</f>
        <v>1</v>
      </c>
      <c r="Q83" s="24">
        <f>IF(AND(Table1[[#This Row],[Is Finished]], NOT(Table1[[#This Row],[Is Read]])), 1, 0)</f>
        <v>0</v>
      </c>
      <c r="R83" s="24">
        <f>IF(AND(Table1[[#This Row],[Is Read]], Table1[[#This Row],[Minutes]]&gt;=100), 1, 0)</f>
        <v>1</v>
      </c>
      <c r="S83" s="24">
        <f>IF(AND(Table1[[#This Row],[Is Read]], Table1[[#This Row],[Minutes]]&lt;100), 1, 0)</f>
        <v>0</v>
      </c>
      <c r="T83" s="86">
        <f>IF(Table1[[#This Row],[Is Finished]],(Table1[[#This Row],[Minutes]]-Table1[[#This Row],[Min Left]])/Table1[[#This Row],[Speed]], "")</f>
        <v>533</v>
      </c>
      <c r="U83" s="86">
        <f>IF(Table1[[#This Row],[Is Finished]],Table1[[#This Row],[Min Read]]*(Table1[[#This Row],[Rating]]/5), "")</f>
        <v>533</v>
      </c>
      <c r="V83" s="24">
        <f>IF(Table1[[#This Row],[Read (long)]], Table1[[#This Row],[Rating]], "")</f>
        <v>5</v>
      </c>
    </row>
    <row r="84" spans="1:22" x14ac:dyDescent="0.35">
      <c r="A84" s="7" t="s">
        <v>468</v>
      </c>
      <c r="B84" s="8" t="s">
        <v>342</v>
      </c>
      <c r="C84" s="8" t="s">
        <v>342</v>
      </c>
      <c r="D84" s="8"/>
      <c r="E84" s="20">
        <v>954</v>
      </c>
      <c r="F84" s="21"/>
      <c r="G84" s="22">
        <v>43502</v>
      </c>
      <c r="H84" s="22"/>
      <c r="I84" s="34">
        <v>5</v>
      </c>
      <c r="J84" s="34">
        <v>5</v>
      </c>
      <c r="K84" s="35">
        <v>5</v>
      </c>
      <c r="L84" s="24" t="s">
        <v>983</v>
      </c>
      <c r="M84" s="24">
        <v>2019</v>
      </c>
      <c r="N84" s="24">
        <v>1</v>
      </c>
      <c r="O84" s="24">
        <f>IF(ISNUMBER(Table1[[#This Row],[Year Read]]), 1, 0)</f>
        <v>1</v>
      </c>
      <c r="P84" s="24">
        <f>IF(AND(Table1[[#This Row],[Is Finished]],OR(ISBLANK(Table1[[#This Row],[Min Left]]), Table1[[#This Row],[Min Left]]=0)), 1, 0)</f>
        <v>1</v>
      </c>
      <c r="Q84" s="24">
        <f>IF(AND(Table1[[#This Row],[Is Finished]], NOT(Table1[[#This Row],[Is Read]])), 1, 0)</f>
        <v>0</v>
      </c>
      <c r="R84" s="24">
        <f>IF(AND(Table1[[#This Row],[Is Read]], Table1[[#This Row],[Minutes]]&gt;=100), 1, 0)</f>
        <v>1</v>
      </c>
      <c r="S84" s="24">
        <f>IF(AND(Table1[[#This Row],[Is Read]], Table1[[#This Row],[Minutes]]&lt;100), 1, 0)</f>
        <v>0</v>
      </c>
      <c r="T84" s="86">
        <f>IF(Table1[[#This Row],[Is Finished]],(Table1[[#This Row],[Minutes]]-Table1[[#This Row],[Min Left]])/Table1[[#This Row],[Speed]], "")</f>
        <v>954</v>
      </c>
      <c r="U84" s="86">
        <f>IF(Table1[[#This Row],[Is Finished]],Table1[[#This Row],[Min Read]]*(Table1[[#This Row],[Rating]]/5), "")</f>
        <v>954</v>
      </c>
      <c r="V84" s="24">
        <f>IF(Table1[[#This Row],[Read (long)]], Table1[[#This Row],[Rating]], "")</f>
        <v>5</v>
      </c>
    </row>
    <row r="85" spans="1:22" x14ac:dyDescent="0.35">
      <c r="A85" s="80" t="s">
        <v>343</v>
      </c>
      <c r="B85" s="80" t="s">
        <v>344</v>
      </c>
      <c r="C85" s="8" t="s">
        <v>463</v>
      </c>
      <c r="D85" s="8"/>
      <c r="E85" s="20">
        <v>618</v>
      </c>
      <c r="F85" s="21"/>
      <c r="G85" s="22">
        <v>43497</v>
      </c>
      <c r="H85" s="22"/>
      <c r="I85" s="34">
        <v>4</v>
      </c>
      <c r="J85" s="34">
        <v>5</v>
      </c>
      <c r="K85" s="35">
        <v>4</v>
      </c>
      <c r="L85" s="24" t="s">
        <v>984</v>
      </c>
      <c r="M85" s="24">
        <v>2019</v>
      </c>
      <c r="N85" s="24">
        <v>1</v>
      </c>
      <c r="O85" s="24">
        <f>IF(ISNUMBER(Table1[[#This Row],[Year Read]]), 1, 0)</f>
        <v>1</v>
      </c>
      <c r="P85" s="24">
        <f>IF(AND(Table1[[#This Row],[Is Finished]],OR(ISBLANK(Table1[[#This Row],[Min Left]]), Table1[[#This Row],[Min Left]]=0)), 1, 0)</f>
        <v>1</v>
      </c>
      <c r="Q85" s="24">
        <f>IF(AND(Table1[[#This Row],[Is Finished]], NOT(Table1[[#This Row],[Is Read]])), 1, 0)</f>
        <v>0</v>
      </c>
      <c r="R85" s="24">
        <f>IF(AND(Table1[[#This Row],[Is Read]], Table1[[#This Row],[Minutes]]&gt;=100), 1, 0)</f>
        <v>1</v>
      </c>
      <c r="S85" s="24">
        <f>IF(AND(Table1[[#This Row],[Is Read]], Table1[[#This Row],[Minutes]]&lt;100), 1, 0)</f>
        <v>0</v>
      </c>
      <c r="T85" s="86">
        <f>IF(Table1[[#This Row],[Is Finished]],(Table1[[#This Row],[Minutes]]-Table1[[#This Row],[Min Left]])/Table1[[#This Row],[Speed]], "")</f>
        <v>618</v>
      </c>
      <c r="U85" s="86">
        <f>IF(Table1[[#This Row],[Is Finished]],Table1[[#This Row],[Min Read]]*(Table1[[#This Row],[Rating]]/5), "")</f>
        <v>494.40000000000003</v>
      </c>
      <c r="V85" s="24">
        <f>IF(Table1[[#This Row],[Read (long)]], Table1[[#This Row],[Rating]], "")</f>
        <v>4</v>
      </c>
    </row>
    <row r="86" spans="1:22" x14ac:dyDescent="0.35">
      <c r="A86" s="7" t="s">
        <v>469</v>
      </c>
      <c r="B86" s="8" t="s">
        <v>56</v>
      </c>
      <c r="C86" s="8" t="s">
        <v>415</v>
      </c>
      <c r="D86" s="8" t="s">
        <v>985</v>
      </c>
      <c r="E86" s="20">
        <v>625</v>
      </c>
      <c r="F86" s="21"/>
      <c r="G86" s="22">
        <v>43489</v>
      </c>
      <c r="H86" s="22"/>
      <c r="I86" s="34">
        <v>5</v>
      </c>
      <c r="J86" s="34">
        <v>5</v>
      </c>
      <c r="K86" s="35">
        <v>5</v>
      </c>
      <c r="L86" s="24" t="s">
        <v>986</v>
      </c>
      <c r="M86" s="24">
        <v>2019</v>
      </c>
      <c r="N86" s="24">
        <v>1</v>
      </c>
      <c r="O86" s="24">
        <f>IF(ISNUMBER(Table1[[#This Row],[Year Read]]), 1, 0)</f>
        <v>1</v>
      </c>
      <c r="P86" s="24">
        <f>IF(AND(Table1[[#This Row],[Is Finished]],OR(ISBLANK(Table1[[#This Row],[Min Left]]), Table1[[#This Row],[Min Left]]=0)), 1, 0)</f>
        <v>1</v>
      </c>
      <c r="Q86" s="24">
        <f>IF(AND(Table1[[#This Row],[Is Finished]], NOT(Table1[[#This Row],[Is Read]])), 1, 0)</f>
        <v>0</v>
      </c>
      <c r="R86" s="24">
        <f>IF(AND(Table1[[#This Row],[Is Read]], Table1[[#This Row],[Minutes]]&gt;=100), 1, 0)</f>
        <v>1</v>
      </c>
      <c r="S86" s="24">
        <f>IF(AND(Table1[[#This Row],[Is Read]], Table1[[#This Row],[Minutes]]&lt;100), 1, 0)</f>
        <v>0</v>
      </c>
      <c r="T86" s="86">
        <f>IF(Table1[[#This Row],[Is Finished]],(Table1[[#This Row],[Minutes]]-Table1[[#This Row],[Min Left]])/Table1[[#This Row],[Speed]], "")</f>
        <v>625</v>
      </c>
      <c r="U86" s="86">
        <f>IF(Table1[[#This Row],[Is Finished]],Table1[[#This Row],[Min Read]]*(Table1[[#This Row],[Rating]]/5), "")</f>
        <v>625</v>
      </c>
      <c r="V86" s="24">
        <f>IF(Table1[[#This Row],[Read (long)]], Table1[[#This Row],[Rating]], "")</f>
        <v>5</v>
      </c>
    </row>
    <row r="87" spans="1:22" x14ac:dyDescent="0.35">
      <c r="A87" s="80" t="s">
        <v>470</v>
      </c>
      <c r="B87" s="80" t="s">
        <v>303</v>
      </c>
      <c r="C87" s="8" t="s">
        <v>471</v>
      </c>
      <c r="D87" s="8"/>
      <c r="E87" s="20">
        <v>237</v>
      </c>
      <c r="F87" s="21"/>
      <c r="G87" s="22">
        <v>43451</v>
      </c>
      <c r="H87" s="22"/>
      <c r="I87" s="34">
        <v>3</v>
      </c>
      <c r="J87" s="34">
        <v>3</v>
      </c>
      <c r="K87" s="35">
        <v>3</v>
      </c>
      <c r="L87" s="24" t="s">
        <v>987</v>
      </c>
      <c r="M87" s="24">
        <v>2018</v>
      </c>
      <c r="N87" s="24">
        <v>1</v>
      </c>
      <c r="O87" s="24">
        <f>IF(ISNUMBER(Table1[[#This Row],[Year Read]]), 1, 0)</f>
        <v>1</v>
      </c>
      <c r="P87" s="24">
        <f>IF(AND(Table1[[#This Row],[Is Finished]],OR(ISBLANK(Table1[[#This Row],[Min Left]]), Table1[[#This Row],[Min Left]]=0)), 1, 0)</f>
        <v>1</v>
      </c>
      <c r="Q87" s="24">
        <f>IF(AND(Table1[[#This Row],[Is Finished]], NOT(Table1[[#This Row],[Is Read]])), 1, 0)</f>
        <v>0</v>
      </c>
      <c r="R87" s="24">
        <f>IF(AND(Table1[[#This Row],[Is Read]], Table1[[#This Row],[Minutes]]&gt;=100), 1, 0)</f>
        <v>1</v>
      </c>
      <c r="S87" s="24">
        <f>IF(AND(Table1[[#This Row],[Is Read]], Table1[[#This Row],[Minutes]]&lt;100), 1, 0)</f>
        <v>0</v>
      </c>
      <c r="T87" s="86">
        <f>IF(Table1[[#This Row],[Is Finished]],(Table1[[#This Row],[Minutes]]-Table1[[#This Row],[Min Left]])/Table1[[#This Row],[Speed]], "")</f>
        <v>237</v>
      </c>
      <c r="U87" s="86">
        <f>IF(Table1[[#This Row],[Is Finished]],Table1[[#This Row],[Min Read]]*(Table1[[#This Row],[Rating]]/5), "")</f>
        <v>142.19999999999999</v>
      </c>
      <c r="V87" s="24">
        <f>IF(Table1[[#This Row],[Read (long)]], Table1[[#This Row],[Rating]], "")</f>
        <v>3</v>
      </c>
    </row>
    <row r="88" spans="1:22" x14ac:dyDescent="0.35">
      <c r="A88" s="7" t="s">
        <v>306</v>
      </c>
      <c r="B88" s="8" t="s">
        <v>307</v>
      </c>
      <c r="C88" s="8" t="s">
        <v>474</v>
      </c>
      <c r="D88" s="8" t="s">
        <v>475</v>
      </c>
      <c r="E88" s="20">
        <v>367</v>
      </c>
      <c r="F88" s="21"/>
      <c r="G88" s="22">
        <v>43311</v>
      </c>
      <c r="H88" s="22"/>
      <c r="I88" s="34">
        <v>2</v>
      </c>
      <c r="J88" s="34">
        <v>2</v>
      </c>
      <c r="K88" s="35">
        <v>2</v>
      </c>
      <c r="L88" s="24" t="s">
        <v>989</v>
      </c>
      <c r="M88" s="24">
        <v>2018</v>
      </c>
      <c r="N88" s="24">
        <v>1</v>
      </c>
      <c r="O88" s="24">
        <f>IF(ISNUMBER(Table1[[#This Row],[Year Read]]), 1, 0)</f>
        <v>1</v>
      </c>
      <c r="P88" s="24">
        <f>IF(AND(Table1[[#This Row],[Is Finished]],OR(ISBLANK(Table1[[#This Row],[Min Left]]), Table1[[#This Row],[Min Left]]=0)), 1, 0)</f>
        <v>1</v>
      </c>
      <c r="Q88" s="24">
        <f>IF(AND(Table1[[#This Row],[Is Finished]], NOT(Table1[[#This Row],[Is Read]])), 1, 0)</f>
        <v>0</v>
      </c>
      <c r="R88" s="24">
        <f>IF(AND(Table1[[#This Row],[Is Read]], Table1[[#This Row],[Minutes]]&gt;=100), 1, 0)</f>
        <v>1</v>
      </c>
      <c r="S88" s="24">
        <f>IF(AND(Table1[[#This Row],[Is Read]], Table1[[#This Row],[Minutes]]&lt;100), 1, 0)</f>
        <v>0</v>
      </c>
      <c r="T88" s="86">
        <f>IF(Table1[[#This Row],[Is Finished]],(Table1[[#This Row],[Minutes]]-Table1[[#This Row],[Min Left]])/Table1[[#This Row],[Speed]], "")</f>
        <v>367</v>
      </c>
      <c r="U88" s="86">
        <f>IF(Table1[[#This Row],[Is Finished]],Table1[[#This Row],[Min Read]]*(Table1[[#This Row],[Rating]]/5), "")</f>
        <v>146.80000000000001</v>
      </c>
      <c r="V88" s="24">
        <f>IF(Table1[[#This Row],[Read (long)]], Table1[[#This Row],[Rating]], "")</f>
        <v>2</v>
      </c>
    </row>
    <row r="89" spans="1:22" x14ac:dyDescent="0.35">
      <c r="A89" s="80" t="s">
        <v>308</v>
      </c>
      <c r="B89" s="80" t="s">
        <v>309</v>
      </c>
      <c r="C89" s="8" t="s">
        <v>476</v>
      </c>
      <c r="D89" s="8" t="s">
        <v>477</v>
      </c>
      <c r="E89" s="20">
        <v>369</v>
      </c>
      <c r="F89" s="21"/>
      <c r="G89" s="22">
        <v>43311</v>
      </c>
      <c r="H89" s="22"/>
      <c r="I89" s="34">
        <v>4</v>
      </c>
      <c r="J89" s="34">
        <v>4</v>
      </c>
      <c r="K89" s="35">
        <v>5</v>
      </c>
      <c r="L89" s="24" t="s">
        <v>990</v>
      </c>
      <c r="M89" s="24">
        <v>2018</v>
      </c>
      <c r="N89" s="24">
        <v>1</v>
      </c>
      <c r="O89" s="24">
        <f>IF(ISNUMBER(Table1[[#This Row],[Year Read]]), 1, 0)</f>
        <v>1</v>
      </c>
      <c r="P89" s="24">
        <f>IF(AND(Table1[[#This Row],[Is Finished]],OR(ISBLANK(Table1[[#This Row],[Min Left]]), Table1[[#This Row],[Min Left]]=0)), 1, 0)</f>
        <v>1</v>
      </c>
      <c r="Q89" s="24">
        <f>IF(AND(Table1[[#This Row],[Is Finished]], NOT(Table1[[#This Row],[Is Read]])), 1, 0)</f>
        <v>0</v>
      </c>
      <c r="R89" s="24">
        <f>IF(AND(Table1[[#This Row],[Is Read]], Table1[[#This Row],[Minutes]]&gt;=100), 1, 0)</f>
        <v>1</v>
      </c>
      <c r="S89" s="24">
        <f>IF(AND(Table1[[#This Row],[Is Read]], Table1[[#This Row],[Minutes]]&lt;100), 1, 0)</f>
        <v>0</v>
      </c>
      <c r="T89" s="86">
        <f>IF(Table1[[#This Row],[Is Finished]],(Table1[[#This Row],[Minutes]]-Table1[[#This Row],[Min Left]])/Table1[[#This Row],[Speed]], "")</f>
        <v>369</v>
      </c>
      <c r="U89" s="86">
        <f>IF(Table1[[#This Row],[Is Finished]],Table1[[#This Row],[Min Read]]*(Table1[[#This Row],[Rating]]/5), "")</f>
        <v>295.2</v>
      </c>
      <c r="V89" s="24">
        <f>IF(Table1[[#This Row],[Read (long)]], Table1[[#This Row],[Rating]], "")</f>
        <v>4</v>
      </c>
    </row>
    <row r="90" spans="1:22" x14ac:dyDescent="0.35">
      <c r="A90" s="7" t="s">
        <v>304</v>
      </c>
      <c r="B90" s="8" t="s">
        <v>305</v>
      </c>
      <c r="C90" s="8" t="s">
        <v>472</v>
      </c>
      <c r="D90" s="8" t="s">
        <v>473</v>
      </c>
      <c r="E90" s="20">
        <v>369</v>
      </c>
      <c r="F90" s="21"/>
      <c r="G90" s="22">
        <v>43311</v>
      </c>
      <c r="H90" s="22"/>
      <c r="I90" s="34">
        <v>3</v>
      </c>
      <c r="J90" s="34">
        <v>3</v>
      </c>
      <c r="K90" s="35">
        <v>3</v>
      </c>
      <c r="L90" s="24" t="s">
        <v>988</v>
      </c>
      <c r="M90" s="24">
        <v>2018</v>
      </c>
      <c r="N90" s="24">
        <v>1</v>
      </c>
      <c r="O90" s="24">
        <f>IF(ISNUMBER(Table1[[#This Row],[Year Read]]), 1, 0)</f>
        <v>1</v>
      </c>
      <c r="P90" s="24">
        <f>IF(AND(Table1[[#This Row],[Is Finished]],OR(ISBLANK(Table1[[#This Row],[Min Left]]), Table1[[#This Row],[Min Left]]=0)), 1, 0)</f>
        <v>1</v>
      </c>
      <c r="Q90" s="24">
        <f>IF(AND(Table1[[#This Row],[Is Finished]], NOT(Table1[[#This Row],[Is Read]])), 1, 0)</f>
        <v>0</v>
      </c>
      <c r="R90" s="24">
        <f>IF(AND(Table1[[#This Row],[Is Read]], Table1[[#This Row],[Minutes]]&gt;=100), 1, 0)</f>
        <v>1</v>
      </c>
      <c r="S90" s="24">
        <f>IF(AND(Table1[[#This Row],[Is Read]], Table1[[#This Row],[Minutes]]&lt;100), 1, 0)</f>
        <v>0</v>
      </c>
      <c r="T90" s="86">
        <f>IF(Table1[[#This Row],[Is Finished]],(Table1[[#This Row],[Minutes]]-Table1[[#This Row],[Min Left]])/Table1[[#This Row],[Speed]], "")</f>
        <v>369</v>
      </c>
      <c r="U90" s="86">
        <f>IF(Table1[[#This Row],[Is Finished]],Table1[[#This Row],[Min Read]]*(Table1[[#This Row],[Rating]]/5), "")</f>
        <v>221.4</v>
      </c>
      <c r="V90" s="24">
        <f>IF(Table1[[#This Row],[Read (long)]], Table1[[#This Row],[Rating]], "")</f>
        <v>3</v>
      </c>
    </row>
    <row r="91" spans="1:22" x14ac:dyDescent="0.35">
      <c r="A91" s="7" t="s">
        <v>361</v>
      </c>
      <c r="B91" s="8" t="s">
        <v>362</v>
      </c>
      <c r="C91" s="20" t="s">
        <v>363</v>
      </c>
      <c r="D91" s="20" t="s">
        <v>364</v>
      </c>
      <c r="E91" s="56">
        <v>759</v>
      </c>
      <c r="F91" s="20">
        <f>Table1[[#This Row],[Minutes]]-150</f>
        <v>609</v>
      </c>
      <c r="G91" s="25">
        <v>43311</v>
      </c>
      <c r="H91" s="25"/>
      <c r="I91" s="42">
        <v>1</v>
      </c>
      <c r="J91" s="34"/>
      <c r="K91" s="35"/>
      <c r="L91" s="24" t="s">
        <v>365</v>
      </c>
      <c r="M91" s="24">
        <v>2019</v>
      </c>
      <c r="N91" s="24">
        <v>1</v>
      </c>
      <c r="O91" s="24">
        <f>IF(ISNUMBER(Table1[[#This Row],[Year Read]]), 1, 0)</f>
        <v>1</v>
      </c>
      <c r="P91" s="24">
        <f>IF(AND(Table1[[#This Row],[Is Finished]],OR(ISBLANK(Table1[[#This Row],[Min Left]]), Table1[[#This Row],[Min Left]]=0)), 1, 0)</f>
        <v>0</v>
      </c>
      <c r="Q91" s="24">
        <f>IF(AND(Table1[[#This Row],[Is Finished]], NOT(Table1[[#This Row],[Is Read]])), 1, 0)</f>
        <v>1</v>
      </c>
      <c r="R91" s="24">
        <f>IF(AND(Table1[[#This Row],[Is Read]], Table1[[#This Row],[Minutes]]&gt;=100), 1, 0)</f>
        <v>0</v>
      </c>
      <c r="S91" s="24">
        <f>IF(AND(Table1[[#This Row],[Is Read]], Table1[[#This Row],[Minutes]]&lt;100), 1, 0)</f>
        <v>0</v>
      </c>
      <c r="T91" s="86">
        <f>IF(Table1[[#This Row],[Is Finished]],(Table1[[#This Row],[Minutes]]-Table1[[#This Row],[Min Left]])/Table1[[#This Row],[Speed]], "")</f>
        <v>150</v>
      </c>
      <c r="U91" s="86">
        <f>IF(Table1[[#This Row],[Is Finished]],Table1[[#This Row],[Min Read]]*(Table1[[#This Row],[Rating]]/5), "")</f>
        <v>30</v>
      </c>
      <c r="V91" s="24" t="str">
        <f>IF(Table1[[#This Row],[Read (long)]], Table1[[#This Row],[Rating]], "")</f>
        <v/>
      </c>
    </row>
    <row r="92" spans="1:22" x14ac:dyDescent="0.35">
      <c r="A92" s="7" t="s">
        <v>314</v>
      </c>
      <c r="B92" s="8" t="s">
        <v>56</v>
      </c>
      <c r="C92" s="8" t="s">
        <v>415</v>
      </c>
      <c r="D92" s="8"/>
      <c r="E92" s="20">
        <v>29</v>
      </c>
      <c r="F92" s="21"/>
      <c r="G92" s="22">
        <v>43305</v>
      </c>
      <c r="H92" s="22"/>
      <c r="I92" s="34">
        <v>4</v>
      </c>
      <c r="J92" s="34">
        <v>5</v>
      </c>
      <c r="K92" s="35">
        <v>4</v>
      </c>
      <c r="L92" s="24" t="s">
        <v>995</v>
      </c>
      <c r="M92" s="24">
        <v>2018</v>
      </c>
      <c r="N92" s="24">
        <v>1</v>
      </c>
      <c r="O92" s="24">
        <f>IF(ISNUMBER(Table1[[#This Row],[Year Read]]), 1, 0)</f>
        <v>1</v>
      </c>
      <c r="P92" s="24">
        <f>IF(AND(Table1[[#This Row],[Is Finished]],OR(ISBLANK(Table1[[#This Row],[Min Left]]), Table1[[#This Row],[Min Left]]=0)), 1, 0)</f>
        <v>1</v>
      </c>
      <c r="Q92" s="24">
        <f>IF(AND(Table1[[#This Row],[Is Finished]], NOT(Table1[[#This Row],[Is Read]])), 1, 0)</f>
        <v>0</v>
      </c>
      <c r="R92" s="24">
        <f>IF(AND(Table1[[#This Row],[Is Read]], Table1[[#This Row],[Minutes]]&gt;=100), 1, 0)</f>
        <v>0</v>
      </c>
      <c r="S92" s="24">
        <f>IF(AND(Table1[[#This Row],[Is Read]], Table1[[#This Row],[Minutes]]&lt;100), 1, 0)</f>
        <v>1</v>
      </c>
      <c r="T92" s="86">
        <f>IF(Table1[[#This Row],[Is Finished]],(Table1[[#This Row],[Minutes]]-Table1[[#This Row],[Min Left]])/Table1[[#This Row],[Speed]], "")</f>
        <v>29</v>
      </c>
      <c r="U92" s="86">
        <f>IF(Table1[[#This Row],[Is Finished]],Table1[[#This Row],[Min Read]]*(Table1[[#This Row],[Rating]]/5), "")</f>
        <v>23.200000000000003</v>
      </c>
      <c r="V92" s="24" t="str">
        <f>IF(Table1[[#This Row],[Read (long)]], Table1[[#This Row],[Rating]], "")</f>
        <v/>
      </c>
    </row>
    <row r="93" spans="1:22" x14ac:dyDescent="0.35">
      <c r="A93" s="7" t="s">
        <v>310</v>
      </c>
      <c r="B93" s="8" t="s">
        <v>293</v>
      </c>
      <c r="C93" s="8" t="s">
        <v>478</v>
      </c>
      <c r="D93" s="8"/>
      <c r="E93" s="20">
        <v>328</v>
      </c>
      <c r="F93" s="21"/>
      <c r="G93" s="22">
        <v>43305</v>
      </c>
      <c r="H93" s="22"/>
      <c r="I93" s="34">
        <v>4</v>
      </c>
      <c r="J93" s="34">
        <v>4</v>
      </c>
      <c r="K93" s="35">
        <v>4</v>
      </c>
      <c r="L93" s="24" t="s">
        <v>992</v>
      </c>
      <c r="M93" s="24">
        <v>2018</v>
      </c>
      <c r="N93" s="24">
        <v>1</v>
      </c>
      <c r="O93" s="24">
        <f>IF(ISNUMBER(Table1[[#This Row],[Year Read]]), 1, 0)</f>
        <v>1</v>
      </c>
      <c r="P93" s="24">
        <f>IF(AND(Table1[[#This Row],[Is Finished]],OR(ISBLANK(Table1[[#This Row],[Min Left]]), Table1[[#This Row],[Min Left]]=0)), 1, 0)</f>
        <v>1</v>
      </c>
      <c r="Q93" s="24">
        <f>IF(AND(Table1[[#This Row],[Is Finished]], NOT(Table1[[#This Row],[Is Read]])), 1, 0)</f>
        <v>0</v>
      </c>
      <c r="R93" s="24">
        <f>IF(AND(Table1[[#This Row],[Is Read]], Table1[[#This Row],[Minutes]]&gt;=100), 1, 0)</f>
        <v>1</v>
      </c>
      <c r="S93" s="24">
        <f>IF(AND(Table1[[#This Row],[Is Read]], Table1[[#This Row],[Minutes]]&lt;100), 1, 0)</f>
        <v>0</v>
      </c>
      <c r="T93" s="86">
        <f>IF(Table1[[#This Row],[Is Finished]],(Table1[[#This Row],[Minutes]]-Table1[[#This Row],[Min Left]])/Table1[[#This Row],[Speed]], "")</f>
        <v>328</v>
      </c>
      <c r="U93" s="86">
        <f>IF(Table1[[#This Row],[Is Finished]],Table1[[#This Row],[Min Read]]*(Table1[[#This Row],[Rating]]/5), "")</f>
        <v>262.40000000000003</v>
      </c>
      <c r="V93" s="24">
        <f>IF(Table1[[#This Row],[Read (long)]], Table1[[#This Row],[Rating]], "")</f>
        <v>4</v>
      </c>
    </row>
    <row r="94" spans="1:22" x14ac:dyDescent="0.35">
      <c r="A94" s="80" t="s">
        <v>56</v>
      </c>
      <c r="B94" s="80" t="s">
        <v>311</v>
      </c>
      <c r="C94" s="8" t="s">
        <v>56</v>
      </c>
      <c r="D94" s="8"/>
      <c r="E94" s="20">
        <v>23</v>
      </c>
      <c r="F94" s="21"/>
      <c r="G94" s="22">
        <v>43305</v>
      </c>
      <c r="H94" s="22"/>
      <c r="I94" s="34">
        <v>3</v>
      </c>
      <c r="J94" s="34">
        <v>3</v>
      </c>
      <c r="K94" s="35">
        <v>3</v>
      </c>
      <c r="L94" s="24" t="s">
        <v>991</v>
      </c>
      <c r="M94" s="24">
        <v>2018</v>
      </c>
      <c r="N94" s="24">
        <v>1</v>
      </c>
      <c r="O94" s="24">
        <f>IF(ISNUMBER(Table1[[#This Row],[Year Read]]), 1, 0)</f>
        <v>1</v>
      </c>
      <c r="P94" s="24">
        <f>IF(AND(Table1[[#This Row],[Is Finished]],OR(ISBLANK(Table1[[#This Row],[Min Left]]), Table1[[#This Row],[Min Left]]=0)), 1, 0)</f>
        <v>1</v>
      </c>
      <c r="Q94" s="24">
        <f>IF(AND(Table1[[#This Row],[Is Finished]], NOT(Table1[[#This Row],[Is Read]])), 1, 0)</f>
        <v>0</v>
      </c>
      <c r="R94" s="24">
        <f>IF(AND(Table1[[#This Row],[Is Read]], Table1[[#This Row],[Minutes]]&gt;=100), 1, 0)</f>
        <v>0</v>
      </c>
      <c r="S94" s="24">
        <f>IF(AND(Table1[[#This Row],[Is Read]], Table1[[#This Row],[Minutes]]&lt;100), 1, 0)</f>
        <v>1</v>
      </c>
      <c r="T94" s="86">
        <f>IF(Table1[[#This Row],[Is Finished]],(Table1[[#This Row],[Minutes]]-Table1[[#This Row],[Min Left]])/Table1[[#This Row],[Speed]], "")</f>
        <v>23</v>
      </c>
      <c r="U94" s="86">
        <f>IF(Table1[[#This Row],[Is Finished]],Table1[[#This Row],[Min Read]]*(Table1[[#This Row],[Rating]]/5), "")</f>
        <v>13.799999999999999</v>
      </c>
      <c r="V94" s="24" t="str">
        <f>IF(Table1[[#This Row],[Read (long)]], Table1[[#This Row],[Rating]], "")</f>
        <v/>
      </c>
    </row>
    <row r="95" spans="1:22" x14ac:dyDescent="0.35">
      <c r="A95" s="7" t="s">
        <v>312</v>
      </c>
      <c r="B95" s="8" t="s">
        <v>313</v>
      </c>
      <c r="C95" s="8" t="s">
        <v>479</v>
      </c>
      <c r="D95" s="8" t="s">
        <v>993</v>
      </c>
      <c r="E95" s="20">
        <v>542</v>
      </c>
      <c r="F95" s="21"/>
      <c r="G95" s="22">
        <v>43305</v>
      </c>
      <c r="H95" s="22"/>
      <c r="I95" s="34">
        <v>4</v>
      </c>
      <c r="J95" s="34">
        <v>5</v>
      </c>
      <c r="K95" s="35">
        <v>4</v>
      </c>
      <c r="L95" s="24" t="s">
        <v>994</v>
      </c>
      <c r="M95" s="24">
        <v>2018</v>
      </c>
      <c r="N95" s="24">
        <v>1</v>
      </c>
      <c r="O95" s="24">
        <f>IF(ISNUMBER(Table1[[#This Row],[Year Read]]), 1, 0)</f>
        <v>1</v>
      </c>
      <c r="P95" s="24">
        <f>IF(AND(Table1[[#This Row],[Is Finished]],OR(ISBLANK(Table1[[#This Row],[Min Left]]), Table1[[#This Row],[Min Left]]=0)), 1, 0)</f>
        <v>1</v>
      </c>
      <c r="Q95" s="24">
        <f>IF(AND(Table1[[#This Row],[Is Finished]], NOT(Table1[[#This Row],[Is Read]])), 1, 0)</f>
        <v>0</v>
      </c>
      <c r="R95" s="24">
        <f>IF(AND(Table1[[#This Row],[Is Read]], Table1[[#This Row],[Minutes]]&gt;=100), 1, 0)</f>
        <v>1</v>
      </c>
      <c r="S95" s="24">
        <f>IF(AND(Table1[[#This Row],[Is Read]], Table1[[#This Row],[Minutes]]&lt;100), 1, 0)</f>
        <v>0</v>
      </c>
      <c r="T95" s="86">
        <f>IF(Table1[[#This Row],[Is Finished]],(Table1[[#This Row],[Minutes]]-Table1[[#This Row],[Min Left]])/Table1[[#This Row],[Speed]], "")</f>
        <v>542</v>
      </c>
      <c r="U95" s="86">
        <f>IF(Table1[[#This Row],[Is Finished]],Table1[[#This Row],[Min Read]]*(Table1[[#This Row],[Rating]]/5), "")</f>
        <v>433.6</v>
      </c>
      <c r="V95" s="24">
        <f>IF(Table1[[#This Row],[Read (long)]], Table1[[#This Row],[Rating]], "")</f>
        <v>4</v>
      </c>
    </row>
    <row r="96" spans="1:22" x14ac:dyDescent="0.35">
      <c r="A96" s="7" t="s">
        <v>315</v>
      </c>
      <c r="B96" s="8" t="s">
        <v>316</v>
      </c>
      <c r="C96" s="8" t="s">
        <v>480</v>
      </c>
      <c r="D96" s="8"/>
      <c r="E96" s="20">
        <v>7</v>
      </c>
      <c r="F96" s="21"/>
      <c r="G96" s="22">
        <v>43178</v>
      </c>
      <c r="H96" s="22"/>
      <c r="I96" s="34">
        <v>3</v>
      </c>
      <c r="J96" s="34">
        <v>3</v>
      </c>
      <c r="K96" s="35">
        <v>3</v>
      </c>
      <c r="L96" s="24" t="s">
        <v>996</v>
      </c>
      <c r="M96" s="24">
        <v>2018</v>
      </c>
      <c r="N96" s="24">
        <v>1</v>
      </c>
      <c r="O96" s="24">
        <f>IF(ISNUMBER(Table1[[#This Row],[Year Read]]), 1, 0)</f>
        <v>1</v>
      </c>
      <c r="P96" s="24">
        <f>IF(AND(Table1[[#This Row],[Is Finished]],OR(ISBLANK(Table1[[#This Row],[Min Left]]), Table1[[#This Row],[Min Left]]=0)), 1, 0)</f>
        <v>1</v>
      </c>
      <c r="Q96" s="24">
        <f>IF(AND(Table1[[#This Row],[Is Finished]], NOT(Table1[[#This Row],[Is Read]])), 1, 0)</f>
        <v>0</v>
      </c>
      <c r="R96" s="24">
        <f>IF(AND(Table1[[#This Row],[Is Read]], Table1[[#This Row],[Minutes]]&gt;=100), 1, 0)</f>
        <v>0</v>
      </c>
      <c r="S96" s="24">
        <f>IF(AND(Table1[[#This Row],[Is Read]], Table1[[#This Row],[Minutes]]&lt;100), 1, 0)</f>
        <v>1</v>
      </c>
      <c r="T96" s="86">
        <f>IF(Table1[[#This Row],[Is Finished]],(Table1[[#This Row],[Minutes]]-Table1[[#This Row],[Min Left]])/Table1[[#This Row],[Speed]], "")</f>
        <v>7</v>
      </c>
      <c r="U96" s="86">
        <f>IF(Table1[[#This Row],[Is Finished]],Table1[[#This Row],[Min Read]]*(Table1[[#This Row],[Rating]]/5), "")</f>
        <v>4.2</v>
      </c>
      <c r="V96" s="24" t="str">
        <f>IF(Table1[[#This Row],[Read (long)]], Table1[[#This Row],[Rating]], "")</f>
        <v/>
      </c>
    </row>
    <row r="97" spans="1:22" x14ac:dyDescent="0.35">
      <c r="A97" s="7" t="s">
        <v>485</v>
      </c>
      <c r="B97" s="8" t="s">
        <v>254</v>
      </c>
      <c r="C97" s="8" t="s">
        <v>481</v>
      </c>
      <c r="D97" s="8" t="s">
        <v>1004</v>
      </c>
      <c r="E97" s="20">
        <v>1198</v>
      </c>
      <c r="F97" s="21"/>
      <c r="G97" s="22">
        <v>43150</v>
      </c>
      <c r="H97" s="22"/>
      <c r="I97" s="34">
        <v>5</v>
      </c>
      <c r="J97" s="34">
        <v>5</v>
      </c>
      <c r="K97" s="35">
        <v>5</v>
      </c>
      <c r="L97" s="24" t="s">
        <v>1005</v>
      </c>
      <c r="M97" s="24">
        <v>2019</v>
      </c>
      <c r="N97" s="24">
        <v>1</v>
      </c>
      <c r="O97" s="24">
        <f>IF(ISNUMBER(Table1[[#This Row],[Year Read]]), 1, 0)</f>
        <v>1</v>
      </c>
      <c r="P97" s="24">
        <f>IF(AND(Table1[[#This Row],[Is Finished]],OR(ISBLANK(Table1[[#This Row],[Min Left]]), Table1[[#This Row],[Min Left]]=0)), 1, 0)</f>
        <v>1</v>
      </c>
      <c r="Q97" s="24">
        <f>IF(AND(Table1[[#This Row],[Is Finished]], NOT(Table1[[#This Row],[Is Read]])), 1, 0)</f>
        <v>0</v>
      </c>
      <c r="R97" s="24">
        <f>IF(AND(Table1[[#This Row],[Is Read]], Table1[[#This Row],[Minutes]]&gt;=100), 1, 0)</f>
        <v>1</v>
      </c>
      <c r="S97" s="24">
        <f>IF(AND(Table1[[#This Row],[Is Read]], Table1[[#This Row],[Minutes]]&lt;100), 1, 0)</f>
        <v>0</v>
      </c>
      <c r="T97" s="86">
        <f>IF(Table1[[#This Row],[Is Finished]],(Table1[[#This Row],[Minutes]]-Table1[[#This Row],[Min Left]])/Table1[[#This Row],[Speed]], "")</f>
        <v>1198</v>
      </c>
      <c r="U97" s="86">
        <f>IF(Table1[[#This Row],[Is Finished]],Table1[[#This Row],[Min Read]]*(Table1[[#This Row],[Rating]]/5), "")</f>
        <v>1198</v>
      </c>
      <c r="V97" s="24">
        <f>IF(Table1[[#This Row],[Read (long)]], Table1[[#This Row],[Rating]], "")</f>
        <v>5</v>
      </c>
    </row>
    <row r="98" spans="1:22" x14ac:dyDescent="0.35">
      <c r="A98" s="7" t="s">
        <v>843</v>
      </c>
      <c r="B98" s="8" t="s">
        <v>318</v>
      </c>
      <c r="C98" s="8" t="s">
        <v>844</v>
      </c>
      <c r="D98" s="8"/>
      <c r="E98" s="20">
        <v>300</v>
      </c>
      <c r="F98" s="21"/>
      <c r="G98" s="22">
        <v>43150</v>
      </c>
      <c r="H98" s="22"/>
      <c r="I98" s="34">
        <v>4</v>
      </c>
      <c r="J98" s="34">
        <v>4</v>
      </c>
      <c r="K98" s="35">
        <v>4</v>
      </c>
      <c r="L98" s="24" t="s">
        <v>845</v>
      </c>
      <c r="M98" s="24">
        <v>2018</v>
      </c>
      <c r="N98" s="24">
        <v>1</v>
      </c>
      <c r="O98" s="24">
        <f>IF(ISNUMBER(Table1[[#This Row],[Year Read]]), 1, 0)</f>
        <v>1</v>
      </c>
      <c r="P98" s="24">
        <f>IF(AND(Table1[[#This Row],[Is Finished]],OR(ISBLANK(Table1[[#This Row],[Min Left]]), Table1[[#This Row],[Min Left]]=0)), 1, 0)</f>
        <v>1</v>
      </c>
      <c r="Q98" s="24">
        <f>IF(AND(Table1[[#This Row],[Is Finished]], NOT(Table1[[#This Row],[Is Read]])), 1, 0)</f>
        <v>0</v>
      </c>
      <c r="R98" s="24">
        <f>IF(AND(Table1[[#This Row],[Is Read]], Table1[[#This Row],[Minutes]]&gt;=100), 1, 0)</f>
        <v>1</v>
      </c>
      <c r="S98" s="24">
        <f>IF(AND(Table1[[#This Row],[Is Read]], Table1[[#This Row],[Minutes]]&lt;100), 1, 0)</f>
        <v>0</v>
      </c>
      <c r="T98" s="86">
        <f>IF(Table1[[#This Row],[Is Finished]],(Table1[[#This Row],[Minutes]]-Table1[[#This Row],[Min Left]])/Table1[[#This Row],[Speed]], "")</f>
        <v>300</v>
      </c>
      <c r="U98" s="86">
        <f>IF(Table1[[#This Row],[Is Finished]],Table1[[#This Row],[Min Read]]*(Table1[[#This Row],[Rating]]/5), "")</f>
        <v>240</v>
      </c>
      <c r="V98" s="24">
        <f>IF(Table1[[#This Row],[Read (long)]], Table1[[#This Row],[Rating]], "")</f>
        <v>4</v>
      </c>
    </row>
    <row r="99" spans="1:22" x14ac:dyDescent="0.35">
      <c r="A99" s="7" t="s">
        <v>483</v>
      </c>
      <c r="B99" s="8" t="s">
        <v>64</v>
      </c>
      <c r="C99" s="8" t="s">
        <v>445</v>
      </c>
      <c r="D99" s="8" t="s">
        <v>1001</v>
      </c>
      <c r="E99" s="20">
        <v>794</v>
      </c>
      <c r="F99" s="21"/>
      <c r="G99" s="22">
        <v>43150</v>
      </c>
      <c r="H99" s="22" t="b">
        <v>1</v>
      </c>
      <c r="I99" s="34">
        <v>5</v>
      </c>
      <c r="J99" s="34">
        <v>5</v>
      </c>
      <c r="K99" s="35">
        <v>5</v>
      </c>
      <c r="L99" s="24" t="s">
        <v>1002</v>
      </c>
      <c r="M99" s="24">
        <v>2018</v>
      </c>
      <c r="N99" s="24">
        <v>1</v>
      </c>
      <c r="O99" s="24">
        <f>IF(ISNUMBER(Table1[[#This Row],[Year Read]]), 1, 0)</f>
        <v>1</v>
      </c>
      <c r="P99" s="24">
        <f>IF(AND(Table1[[#This Row],[Is Finished]],OR(ISBLANK(Table1[[#This Row],[Min Left]]), Table1[[#This Row],[Min Left]]=0)), 1, 0)</f>
        <v>1</v>
      </c>
      <c r="Q99" s="24">
        <f>IF(AND(Table1[[#This Row],[Is Finished]], NOT(Table1[[#This Row],[Is Read]])), 1, 0)</f>
        <v>0</v>
      </c>
      <c r="R99" s="24">
        <f>IF(AND(Table1[[#This Row],[Is Read]], Table1[[#This Row],[Minutes]]&gt;=100), 1, 0)</f>
        <v>1</v>
      </c>
      <c r="S99" s="24">
        <f>IF(AND(Table1[[#This Row],[Is Read]], Table1[[#This Row],[Minutes]]&lt;100), 1, 0)</f>
        <v>0</v>
      </c>
      <c r="T99" s="86">
        <f>IF(Table1[[#This Row],[Is Finished]],(Table1[[#This Row],[Minutes]]-Table1[[#This Row],[Min Left]])/Table1[[#This Row],[Speed]], "")</f>
        <v>794</v>
      </c>
      <c r="U99" s="86">
        <f>IF(Table1[[#This Row],[Is Finished]],Table1[[#This Row],[Min Read]]*(Table1[[#This Row],[Rating]]/5), "")</f>
        <v>794</v>
      </c>
      <c r="V99" s="24">
        <f>IF(Table1[[#This Row],[Read (long)]], Table1[[#This Row],[Rating]], "")</f>
        <v>5</v>
      </c>
    </row>
    <row r="100" spans="1:22" x14ac:dyDescent="0.35">
      <c r="A100" s="10" t="s">
        <v>320</v>
      </c>
      <c r="B100" s="10" t="s">
        <v>321</v>
      </c>
      <c r="C100" s="8" t="s">
        <v>847</v>
      </c>
      <c r="D100" s="8"/>
      <c r="E100" s="20">
        <v>912</v>
      </c>
      <c r="F100" s="21"/>
      <c r="G100" s="22">
        <v>43150</v>
      </c>
      <c r="H100" s="22"/>
      <c r="I100" s="34">
        <v>3</v>
      </c>
      <c r="J100" s="34">
        <v>5</v>
      </c>
      <c r="K100" s="35">
        <v>3</v>
      </c>
      <c r="L100" s="24" t="s">
        <v>848</v>
      </c>
      <c r="M100" s="24">
        <v>2018</v>
      </c>
      <c r="N100" s="24">
        <v>1</v>
      </c>
      <c r="O100" s="24">
        <f>IF(ISNUMBER(Table1[[#This Row],[Year Read]]), 1, 0)</f>
        <v>1</v>
      </c>
      <c r="P100" s="24">
        <f>IF(AND(Table1[[#This Row],[Is Finished]],OR(ISBLANK(Table1[[#This Row],[Min Left]]), Table1[[#This Row],[Min Left]]=0)), 1, 0)</f>
        <v>1</v>
      </c>
      <c r="Q100" s="24">
        <f>IF(AND(Table1[[#This Row],[Is Finished]], NOT(Table1[[#This Row],[Is Read]])), 1, 0)</f>
        <v>0</v>
      </c>
      <c r="R100" s="24">
        <f>IF(AND(Table1[[#This Row],[Is Read]], Table1[[#This Row],[Minutes]]&gt;=100), 1, 0)</f>
        <v>1</v>
      </c>
      <c r="S100" s="24">
        <f>IF(AND(Table1[[#This Row],[Is Read]], Table1[[#This Row],[Minutes]]&lt;100), 1, 0)</f>
        <v>0</v>
      </c>
      <c r="T100" s="86">
        <f>IF(Table1[[#This Row],[Is Finished]],(Table1[[#This Row],[Minutes]]-Table1[[#This Row],[Min Left]])/Table1[[#This Row],[Speed]], "")</f>
        <v>912</v>
      </c>
      <c r="U100" s="86">
        <f>IF(Table1[[#This Row],[Is Finished]],Table1[[#This Row],[Min Read]]*(Table1[[#This Row],[Rating]]/5), "")</f>
        <v>547.19999999999993</v>
      </c>
      <c r="V100" s="24">
        <f>IF(Table1[[#This Row],[Read (long)]], Table1[[#This Row],[Rating]], "")</f>
        <v>3</v>
      </c>
    </row>
    <row r="101" spans="1:22" x14ac:dyDescent="0.35">
      <c r="A101" s="10" t="s">
        <v>325</v>
      </c>
      <c r="B101" s="10" t="s">
        <v>326</v>
      </c>
      <c r="C101" s="8" t="s">
        <v>852</v>
      </c>
      <c r="D101" s="8" t="s">
        <v>850</v>
      </c>
      <c r="E101" s="20">
        <v>743</v>
      </c>
      <c r="F101" s="21"/>
      <c r="G101" s="22">
        <v>43150</v>
      </c>
      <c r="H101" s="22"/>
      <c r="I101" s="34">
        <v>4</v>
      </c>
      <c r="J101" s="34">
        <v>4</v>
      </c>
      <c r="K101" s="35">
        <v>5</v>
      </c>
      <c r="L101" s="24" t="s">
        <v>853</v>
      </c>
      <c r="M101" s="24">
        <v>2018</v>
      </c>
      <c r="N101" s="24">
        <v>1</v>
      </c>
      <c r="O101" s="24">
        <f>IF(ISNUMBER(Table1[[#This Row],[Year Read]]), 1, 0)</f>
        <v>1</v>
      </c>
      <c r="P101" s="24">
        <f>IF(AND(Table1[[#This Row],[Is Finished]],OR(ISBLANK(Table1[[#This Row],[Min Left]]), Table1[[#This Row],[Min Left]]=0)), 1, 0)</f>
        <v>1</v>
      </c>
      <c r="Q101" s="24">
        <f>IF(AND(Table1[[#This Row],[Is Finished]], NOT(Table1[[#This Row],[Is Read]])), 1, 0)</f>
        <v>0</v>
      </c>
      <c r="R101" s="24">
        <f>IF(AND(Table1[[#This Row],[Is Read]], Table1[[#This Row],[Minutes]]&gt;=100), 1, 0)</f>
        <v>1</v>
      </c>
      <c r="S101" s="24">
        <f>IF(AND(Table1[[#This Row],[Is Read]], Table1[[#This Row],[Minutes]]&lt;100), 1, 0)</f>
        <v>0</v>
      </c>
      <c r="T101" s="86">
        <f>IF(Table1[[#This Row],[Is Finished]],(Table1[[#This Row],[Minutes]]-Table1[[#This Row],[Min Left]])/Table1[[#This Row],[Speed]], "")</f>
        <v>743</v>
      </c>
      <c r="U101" s="86">
        <f>IF(Table1[[#This Row],[Is Finished]],Table1[[#This Row],[Min Read]]*(Table1[[#This Row],[Rating]]/5), "")</f>
        <v>594.4</v>
      </c>
      <c r="V101" s="24">
        <f>IF(Table1[[#This Row],[Read (long)]], Table1[[#This Row],[Rating]], "")</f>
        <v>4</v>
      </c>
    </row>
    <row r="102" spans="1:22" x14ac:dyDescent="0.35">
      <c r="A102" s="10" t="s">
        <v>324</v>
      </c>
      <c r="B102" s="10" t="s">
        <v>254</v>
      </c>
      <c r="C102" s="8" t="s">
        <v>481</v>
      </c>
      <c r="D102" s="8" t="s">
        <v>997</v>
      </c>
      <c r="E102" s="20">
        <v>1234</v>
      </c>
      <c r="F102" s="21"/>
      <c r="G102" s="22">
        <v>43150</v>
      </c>
      <c r="H102" s="22" t="b">
        <v>1</v>
      </c>
      <c r="I102" s="34">
        <v>5</v>
      </c>
      <c r="J102" s="34">
        <v>5</v>
      </c>
      <c r="K102" s="35">
        <v>5</v>
      </c>
      <c r="L102" s="24" t="s">
        <v>998</v>
      </c>
      <c r="M102" s="24">
        <v>2022</v>
      </c>
      <c r="N102" s="24">
        <v>1.1499999999999999</v>
      </c>
      <c r="O102" s="24">
        <f>IF(ISNUMBER(Table1[[#This Row],[Year Read]]), 1, 0)</f>
        <v>1</v>
      </c>
      <c r="P102" s="24">
        <f>IF(AND(Table1[[#This Row],[Is Finished]],OR(ISBLANK(Table1[[#This Row],[Min Left]]), Table1[[#This Row],[Min Left]]=0)), 1, 0)</f>
        <v>1</v>
      </c>
      <c r="Q102" s="24">
        <f>IF(AND(Table1[[#This Row],[Is Finished]], NOT(Table1[[#This Row],[Is Read]])), 1, 0)</f>
        <v>0</v>
      </c>
      <c r="R102" s="24">
        <f>IF(AND(Table1[[#This Row],[Is Read]], Table1[[#This Row],[Minutes]]&gt;=100), 1, 0)</f>
        <v>1</v>
      </c>
      <c r="S102" s="24">
        <f>IF(AND(Table1[[#This Row],[Is Read]], Table1[[#This Row],[Minutes]]&lt;100), 1, 0)</f>
        <v>0</v>
      </c>
      <c r="T102" s="86">
        <f>IF(Table1[[#This Row],[Is Finished]],(Table1[[#This Row],[Minutes]]-Table1[[#This Row],[Min Left]])/Table1[[#This Row],[Speed]], "")</f>
        <v>1073.0434782608697</v>
      </c>
      <c r="U102" s="86">
        <f>IF(Table1[[#This Row],[Is Finished]],Table1[[#This Row],[Min Read]]*(Table1[[#This Row],[Rating]]/5), "")</f>
        <v>1073.0434782608697</v>
      </c>
      <c r="V102" s="24">
        <f>IF(Table1[[#This Row],[Read (long)]], Table1[[#This Row],[Rating]], "")</f>
        <v>5</v>
      </c>
    </row>
    <row r="103" spans="1:22" x14ac:dyDescent="0.35">
      <c r="A103" s="10" t="s">
        <v>319</v>
      </c>
      <c r="B103" s="10" t="s">
        <v>262</v>
      </c>
      <c r="C103" s="8" t="s">
        <v>262</v>
      </c>
      <c r="D103" s="8"/>
      <c r="E103" s="20">
        <v>437</v>
      </c>
      <c r="F103" s="21"/>
      <c r="G103" s="22">
        <v>43150</v>
      </c>
      <c r="H103" s="22"/>
      <c r="I103" s="34">
        <v>4</v>
      </c>
      <c r="J103" s="34">
        <v>4</v>
      </c>
      <c r="K103" s="35">
        <v>5</v>
      </c>
      <c r="L103" s="24" t="s">
        <v>1006</v>
      </c>
      <c r="M103" s="24">
        <v>2018</v>
      </c>
      <c r="N103" s="24">
        <v>1</v>
      </c>
      <c r="O103" s="24">
        <f>IF(ISNUMBER(Table1[[#This Row],[Year Read]]), 1, 0)</f>
        <v>1</v>
      </c>
      <c r="P103" s="24">
        <f>IF(AND(Table1[[#This Row],[Is Finished]],OR(ISBLANK(Table1[[#This Row],[Min Left]]), Table1[[#This Row],[Min Left]]=0)), 1, 0)</f>
        <v>1</v>
      </c>
      <c r="Q103" s="24">
        <f>IF(AND(Table1[[#This Row],[Is Finished]], NOT(Table1[[#This Row],[Is Read]])), 1, 0)</f>
        <v>0</v>
      </c>
      <c r="R103" s="24">
        <f>IF(AND(Table1[[#This Row],[Is Read]], Table1[[#This Row],[Minutes]]&gt;=100), 1, 0)</f>
        <v>1</v>
      </c>
      <c r="S103" s="24">
        <f>IF(AND(Table1[[#This Row],[Is Read]], Table1[[#This Row],[Minutes]]&lt;100), 1, 0)</f>
        <v>0</v>
      </c>
      <c r="T103" s="86">
        <f>IF(Table1[[#This Row],[Is Finished]],(Table1[[#This Row],[Minutes]]-Table1[[#This Row],[Min Left]])/Table1[[#This Row],[Speed]], "")</f>
        <v>437</v>
      </c>
      <c r="U103" s="86">
        <f>IF(Table1[[#This Row],[Is Finished]],Table1[[#This Row],[Min Read]]*(Table1[[#This Row],[Rating]]/5), "")</f>
        <v>349.6</v>
      </c>
      <c r="V103" s="24">
        <f>IF(Table1[[#This Row],[Read (long)]], Table1[[#This Row],[Rating]], "")</f>
        <v>4</v>
      </c>
    </row>
    <row r="104" spans="1:22" x14ac:dyDescent="0.35">
      <c r="A104" s="80" t="s">
        <v>277</v>
      </c>
      <c r="B104" s="80" t="s">
        <v>322</v>
      </c>
      <c r="C104" s="8" t="s">
        <v>484</v>
      </c>
      <c r="D104" s="8"/>
      <c r="E104" s="20">
        <v>649</v>
      </c>
      <c r="F104" s="21"/>
      <c r="G104" s="22">
        <v>43150</v>
      </c>
      <c r="H104" s="22"/>
      <c r="I104" s="34">
        <v>4</v>
      </c>
      <c r="J104" s="34">
        <v>5</v>
      </c>
      <c r="K104" s="35">
        <v>4</v>
      </c>
      <c r="L104" s="24" t="s">
        <v>1003</v>
      </c>
      <c r="M104" s="24">
        <v>2018</v>
      </c>
      <c r="N104" s="24">
        <v>1</v>
      </c>
      <c r="O104" s="24">
        <f>IF(ISNUMBER(Table1[[#This Row],[Year Read]]), 1, 0)</f>
        <v>1</v>
      </c>
      <c r="P104" s="24">
        <f>IF(AND(Table1[[#This Row],[Is Finished]],OR(ISBLANK(Table1[[#This Row],[Min Left]]), Table1[[#This Row],[Min Left]]=0)), 1, 0)</f>
        <v>1</v>
      </c>
      <c r="Q104" s="24">
        <f>IF(AND(Table1[[#This Row],[Is Finished]], NOT(Table1[[#This Row],[Is Read]])), 1, 0)</f>
        <v>0</v>
      </c>
      <c r="R104" s="24">
        <f>IF(AND(Table1[[#This Row],[Is Read]], Table1[[#This Row],[Minutes]]&gt;=100), 1, 0)</f>
        <v>1</v>
      </c>
      <c r="S104" s="24">
        <f>IF(AND(Table1[[#This Row],[Is Read]], Table1[[#This Row],[Minutes]]&lt;100), 1, 0)</f>
        <v>0</v>
      </c>
      <c r="T104" s="86">
        <f>IF(Table1[[#This Row],[Is Finished]],(Table1[[#This Row],[Minutes]]-Table1[[#This Row],[Min Left]])/Table1[[#This Row],[Speed]], "")</f>
        <v>649</v>
      </c>
      <c r="U104" s="86">
        <f>IF(Table1[[#This Row],[Is Finished]],Table1[[#This Row],[Min Read]]*(Table1[[#This Row],[Rating]]/5), "")</f>
        <v>519.20000000000005</v>
      </c>
      <c r="V104" s="24">
        <f>IF(Table1[[#This Row],[Read (long)]], Table1[[#This Row],[Rating]], "")</f>
        <v>4</v>
      </c>
    </row>
    <row r="105" spans="1:22" x14ac:dyDescent="0.35">
      <c r="A105" s="7" t="s">
        <v>327</v>
      </c>
      <c r="B105" s="8" t="s">
        <v>328</v>
      </c>
      <c r="C105" s="8" t="s">
        <v>849</v>
      </c>
      <c r="D105" s="8" t="s">
        <v>850</v>
      </c>
      <c r="E105" s="20">
        <v>380</v>
      </c>
      <c r="F105" s="21"/>
      <c r="G105" s="22">
        <v>43150</v>
      </c>
      <c r="H105" s="22"/>
      <c r="I105" s="34">
        <v>4</v>
      </c>
      <c r="J105" s="34">
        <v>4</v>
      </c>
      <c r="K105" s="35">
        <v>4</v>
      </c>
      <c r="L105" s="24" t="s">
        <v>851</v>
      </c>
      <c r="M105" s="24">
        <v>2018</v>
      </c>
      <c r="N105" s="24">
        <v>1</v>
      </c>
      <c r="O105" s="24">
        <f>IF(ISNUMBER(Table1[[#This Row],[Year Read]]), 1, 0)</f>
        <v>1</v>
      </c>
      <c r="P105" s="24">
        <f>IF(AND(Table1[[#This Row],[Is Finished]],OR(ISBLANK(Table1[[#This Row],[Min Left]]), Table1[[#This Row],[Min Left]]=0)), 1, 0)</f>
        <v>1</v>
      </c>
      <c r="Q105" s="24">
        <f>IF(AND(Table1[[#This Row],[Is Finished]], NOT(Table1[[#This Row],[Is Read]])), 1, 0)</f>
        <v>0</v>
      </c>
      <c r="R105" s="24">
        <f>IF(AND(Table1[[#This Row],[Is Read]], Table1[[#This Row],[Minutes]]&gt;=100), 1, 0)</f>
        <v>1</v>
      </c>
      <c r="S105" s="24">
        <f>IF(AND(Table1[[#This Row],[Is Read]], Table1[[#This Row],[Minutes]]&lt;100), 1, 0)</f>
        <v>0</v>
      </c>
      <c r="T105" s="86">
        <f>IF(Table1[[#This Row],[Is Finished]],(Table1[[#This Row],[Minutes]]-Table1[[#This Row],[Min Left]])/Table1[[#This Row],[Speed]], "")</f>
        <v>380</v>
      </c>
      <c r="U105" s="86">
        <f>IF(Table1[[#This Row],[Is Finished]],Table1[[#This Row],[Min Read]]*(Table1[[#This Row],[Rating]]/5), "")</f>
        <v>304</v>
      </c>
      <c r="V105" s="24">
        <f>IF(Table1[[#This Row],[Read (long)]], Table1[[#This Row],[Rating]], "")</f>
        <v>4</v>
      </c>
    </row>
    <row r="106" spans="1:22" x14ac:dyDescent="0.35">
      <c r="A106" s="7" t="s">
        <v>323</v>
      </c>
      <c r="B106" s="8" t="s">
        <v>75</v>
      </c>
      <c r="C106" s="8" t="s">
        <v>75</v>
      </c>
      <c r="D106" s="8"/>
      <c r="E106" s="20">
        <v>343</v>
      </c>
      <c r="F106" s="21"/>
      <c r="G106" s="22">
        <v>43150</v>
      </c>
      <c r="H106" s="22"/>
      <c r="I106" s="34">
        <v>2</v>
      </c>
      <c r="J106" s="34">
        <v>2</v>
      </c>
      <c r="K106" s="35">
        <v>2</v>
      </c>
      <c r="L106" s="24" t="s">
        <v>854</v>
      </c>
      <c r="M106" s="24">
        <v>2018</v>
      </c>
      <c r="N106" s="24">
        <v>1</v>
      </c>
      <c r="O106" s="24">
        <f>IF(ISNUMBER(Table1[[#This Row],[Year Read]]), 1, 0)</f>
        <v>1</v>
      </c>
      <c r="P106" s="24">
        <f>IF(AND(Table1[[#This Row],[Is Finished]],OR(ISBLANK(Table1[[#This Row],[Min Left]]), Table1[[#This Row],[Min Left]]=0)), 1, 0)</f>
        <v>1</v>
      </c>
      <c r="Q106" s="24">
        <f>IF(AND(Table1[[#This Row],[Is Finished]], NOT(Table1[[#This Row],[Is Read]])), 1, 0)</f>
        <v>0</v>
      </c>
      <c r="R106" s="24">
        <f>IF(AND(Table1[[#This Row],[Is Read]], Table1[[#This Row],[Minutes]]&gt;=100), 1, 0)</f>
        <v>1</v>
      </c>
      <c r="S106" s="24">
        <f>IF(AND(Table1[[#This Row],[Is Read]], Table1[[#This Row],[Minutes]]&lt;100), 1, 0)</f>
        <v>0</v>
      </c>
      <c r="T106" s="86">
        <f>IF(Table1[[#This Row],[Is Finished]],(Table1[[#This Row],[Minutes]]-Table1[[#This Row],[Min Left]])/Table1[[#This Row],[Speed]], "")</f>
        <v>343</v>
      </c>
      <c r="U106" s="86">
        <f>IF(Table1[[#This Row],[Is Finished]],Table1[[#This Row],[Min Read]]*(Table1[[#This Row],[Rating]]/5), "")</f>
        <v>137.20000000000002</v>
      </c>
      <c r="V106" s="24">
        <f>IF(Table1[[#This Row],[Read (long)]], Table1[[#This Row],[Rating]], "")</f>
        <v>2</v>
      </c>
    </row>
    <row r="107" spans="1:22" x14ac:dyDescent="0.35">
      <c r="A107" s="7" t="s">
        <v>482</v>
      </c>
      <c r="B107" s="8" t="s">
        <v>254</v>
      </c>
      <c r="C107" s="8" t="s">
        <v>481</v>
      </c>
      <c r="D107" s="8" t="s">
        <v>999</v>
      </c>
      <c r="E107" s="20">
        <v>146</v>
      </c>
      <c r="F107" s="21"/>
      <c r="G107" s="22">
        <v>43150</v>
      </c>
      <c r="H107" s="22"/>
      <c r="I107" s="34">
        <v>5</v>
      </c>
      <c r="J107" s="34">
        <v>5</v>
      </c>
      <c r="K107" s="35">
        <v>5</v>
      </c>
      <c r="L107" s="24" t="s">
        <v>1000</v>
      </c>
      <c r="M107" s="24">
        <v>2018</v>
      </c>
      <c r="N107" s="24">
        <v>1</v>
      </c>
      <c r="O107" s="24">
        <f>IF(ISNUMBER(Table1[[#This Row],[Year Read]]), 1, 0)</f>
        <v>1</v>
      </c>
      <c r="P107" s="24">
        <f>IF(AND(Table1[[#This Row],[Is Finished]],OR(ISBLANK(Table1[[#This Row],[Min Left]]), Table1[[#This Row],[Min Left]]=0)), 1, 0)</f>
        <v>1</v>
      </c>
      <c r="Q107" s="24">
        <f>IF(AND(Table1[[#This Row],[Is Finished]], NOT(Table1[[#This Row],[Is Read]])), 1, 0)</f>
        <v>0</v>
      </c>
      <c r="R107" s="24">
        <f>IF(AND(Table1[[#This Row],[Is Read]], Table1[[#This Row],[Minutes]]&gt;=100), 1, 0)</f>
        <v>1</v>
      </c>
      <c r="S107" s="24">
        <f>IF(AND(Table1[[#This Row],[Is Read]], Table1[[#This Row],[Minutes]]&lt;100), 1, 0)</f>
        <v>0</v>
      </c>
      <c r="T107" s="86">
        <f>IF(Table1[[#This Row],[Is Finished]],(Table1[[#This Row],[Minutes]]-Table1[[#This Row],[Min Left]])/Table1[[#This Row],[Speed]], "")</f>
        <v>146</v>
      </c>
      <c r="U107" s="86">
        <f>IF(Table1[[#This Row],[Is Finished]],Table1[[#This Row],[Min Read]]*(Table1[[#This Row],[Rating]]/5), "")</f>
        <v>146</v>
      </c>
      <c r="V107" s="24">
        <f>IF(Table1[[#This Row],[Read (long)]], Table1[[#This Row],[Rating]], "")</f>
        <v>5</v>
      </c>
    </row>
    <row r="108" spans="1:22" x14ac:dyDescent="0.35">
      <c r="A108" s="7" t="s">
        <v>317</v>
      </c>
      <c r="B108" s="8" t="s">
        <v>262</v>
      </c>
      <c r="C108" s="8" t="s">
        <v>262</v>
      </c>
      <c r="D108" s="8"/>
      <c r="E108" s="20">
        <v>454</v>
      </c>
      <c r="F108" s="21"/>
      <c r="G108" s="22">
        <v>43150</v>
      </c>
      <c r="H108" s="22"/>
      <c r="I108" s="34">
        <v>4</v>
      </c>
      <c r="J108" s="34">
        <v>4</v>
      </c>
      <c r="K108" s="35">
        <v>4</v>
      </c>
      <c r="L108" s="24" t="s">
        <v>846</v>
      </c>
      <c r="M108" s="24">
        <v>2018</v>
      </c>
      <c r="N108" s="24">
        <v>1</v>
      </c>
      <c r="O108" s="24">
        <f>IF(ISNUMBER(Table1[[#This Row],[Year Read]]), 1, 0)</f>
        <v>1</v>
      </c>
      <c r="P108" s="24">
        <f>IF(AND(Table1[[#This Row],[Is Finished]],OR(ISBLANK(Table1[[#This Row],[Min Left]]), Table1[[#This Row],[Min Left]]=0)), 1, 0)</f>
        <v>1</v>
      </c>
      <c r="Q108" s="24">
        <f>IF(AND(Table1[[#This Row],[Is Finished]], NOT(Table1[[#This Row],[Is Read]])), 1, 0)</f>
        <v>0</v>
      </c>
      <c r="R108" s="24">
        <f>IF(AND(Table1[[#This Row],[Is Read]], Table1[[#This Row],[Minutes]]&gt;=100), 1, 0)</f>
        <v>1</v>
      </c>
      <c r="S108" s="24">
        <f>IF(AND(Table1[[#This Row],[Is Read]], Table1[[#This Row],[Minutes]]&lt;100), 1, 0)</f>
        <v>0</v>
      </c>
      <c r="T108" s="86">
        <f>IF(Table1[[#This Row],[Is Finished]],(Table1[[#This Row],[Minutes]]-Table1[[#This Row],[Min Left]])/Table1[[#This Row],[Speed]], "")</f>
        <v>454</v>
      </c>
      <c r="U108" s="86">
        <f>IF(Table1[[#This Row],[Is Finished]],Table1[[#This Row],[Min Read]]*(Table1[[#This Row],[Rating]]/5), "")</f>
        <v>363.20000000000005</v>
      </c>
      <c r="V108" s="24">
        <f>IF(Table1[[#This Row],[Read (long)]], Table1[[#This Row],[Rating]], "")</f>
        <v>4</v>
      </c>
    </row>
    <row r="109" spans="1:22" x14ac:dyDescent="0.35">
      <c r="A109" s="80" t="s">
        <v>855</v>
      </c>
      <c r="B109" s="80" t="s">
        <v>285</v>
      </c>
      <c r="C109" s="8" t="s">
        <v>856</v>
      </c>
      <c r="D109" s="8"/>
      <c r="E109" s="20">
        <v>149</v>
      </c>
      <c r="F109" s="21"/>
      <c r="G109" s="22">
        <v>43089</v>
      </c>
      <c r="H109" s="22"/>
      <c r="I109" s="34">
        <v>4</v>
      </c>
      <c r="J109" s="34">
        <v>4</v>
      </c>
      <c r="K109" s="35">
        <v>4</v>
      </c>
      <c r="L109" s="24" t="s">
        <v>857</v>
      </c>
      <c r="M109" s="24">
        <v>2017</v>
      </c>
      <c r="N109" s="24">
        <v>1</v>
      </c>
      <c r="O109" s="24">
        <f>IF(ISNUMBER(Table1[[#This Row],[Year Read]]), 1, 0)</f>
        <v>1</v>
      </c>
      <c r="P109" s="24">
        <f>IF(AND(Table1[[#This Row],[Is Finished]],OR(ISBLANK(Table1[[#This Row],[Min Left]]), Table1[[#This Row],[Min Left]]=0)), 1, 0)</f>
        <v>1</v>
      </c>
      <c r="Q109" s="24">
        <f>IF(AND(Table1[[#This Row],[Is Finished]], NOT(Table1[[#This Row],[Is Read]])), 1, 0)</f>
        <v>0</v>
      </c>
      <c r="R109" s="24">
        <f>IF(AND(Table1[[#This Row],[Is Read]], Table1[[#This Row],[Minutes]]&gt;=100), 1, 0)</f>
        <v>1</v>
      </c>
      <c r="S109" s="24">
        <f>IF(AND(Table1[[#This Row],[Is Read]], Table1[[#This Row],[Minutes]]&lt;100), 1, 0)</f>
        <v>0</v>
      </c>
      <c r="T109" s="86">
        <f>IF(Table1[[#This Row],[Is Finished]],(Table1[[#This Row],[Minutes]]-Table1[[#This Row],[Min Left]])/Table1[[#This Row],[Speed]], "")</f>
        <v>149</v>
      </c>
      <c r="U109" s="86">
        <f>IF(Table1[[#This Row],[Is Finished]],Table1[[#This Row],[Min Read]]*(Table1[[#This Row],[Rating]]/5), "")</f>
        <v>119.2</v>
      </c>
      <c r="V109" s="24">
        <f>IF(Table1[[#This Row],[Read (long)]], Table1[[#This Row],[Rating]], "")</f>
        <v>4</v>
      </c>
    </row>
    <row r="110" spans="1:22" x14ac:dyDescent="0.35">
      <c r="A110" s="7" t="s">
        <v>286</v>
      </c>
      <c r="B110" s="8" t="s">
        <v>281</v>
      </c>
      <c r="C110" s="8" t="s">
        <v>281</v>
      </c>
      <c r="D110" s="8"/>
      <c r="E110" s="20">
        <v>111</v>
      </c>
      <c r="F110" s="21"/>
      <c r="G110" s="22">
        <v>43078</v>
      </c>
      <c r="H110" s="22"/>
      <c r="I110" s="34">
        <v>5</v>
      </c>
      <c r="J110" s="34">
        <v>5</v>
      </c>
      <c r="K110" s="35">
        <v>5</v>
      </c>
      <c r="L110" s="24" t="s">
        <v>860</v>
      </c>
      <c r="M110" s="24">
        <v>2018</v>
      </c>
      <c r="N110" s="24">
        <v>1</v>
      </c>
      <c r="O110" s="24">
        <f>IF(ISNUMBER(Table1[[#This Row],[Year Read]]), 1, 0)</f>
        <v>1</v>
      </c>
      <c r="P110" s="24">
        <f>IF(AND(Table1[[#This Row],[Is Finished]],OR(ISBLANK(Table1[[#This Row],[Min Left]]), Table1[[#This Row],[Min Left]]=0)), 1, 0)</f>
        <v>1</v>
      </c>
      <c r="Q110" s="24">
        <f>IF(AND(Table1[[#This Row],[Is Finished]], NOT(Table1[[#This Row],[Is Read]])), 1, 0)</f>
        <v>0</v>
      </c>
      <c r="R110" s="24">
        <f>IF(AND(Table1[[#This Row],[Is Read]], Table1[[#This Row],[Minutes]]&gt;=100), 1, 0)</f>
        <v>1</v>
      </c>
      <c r="S110" s="24">
        <f>IF(AND(Table1[[#This Row],[Is Read]], Table1[[#This Row],[Minutes]]&lt;100), 1, 0)</f>
        <v>0</v>
      </c>
      <c r="T110" s="86">
        <f>IF(Table1[[#This Row],[Is Finished]],(Table1[[#This Row],[Minutes]]-Table1[[#This Row],[Min Left]])/Table1[[#This Row],[Speed]], "")</f>
        <v>111</v>
      </c>
      <c r="U110" s="86">
        <f>IF(Table1[[#This Row],[Is Finished]],Table1[[#This Row],[Min Read]]*(Table1[[#This Row],[Rating]]/5), "")</f>
        <v>111</v>
      </c>
      <c r="V110" s="24">
        <f>IF(Table1[[#This Row],[Read (long)]], Table1[[#This Row],[Rating]], "")</f>
        <v>5</v>
      </c>
    </row>
    <row r="111" spans="1:22" x14ac:dyDescent="0.35">
      <c r="A111" s="80" t="s">
        <v>287</v>
      </c>
      <c r="B111" s="80" t="s">
        <v>254</v>
      </c>
      <c r="C111" s="8" t="s">
        <v>481</v>
      </c>
      <c r="D111" s="8" t="s">
        <v>858</v>
      </c>
      <c r="E111" s="20">
        <v>149</v>
      </c>
      <c r="F111" s="21">
        <v>149</v>
      </c>
      <c r="G111" s="22">
        <v>43078</v>
      </c>
      <c r="H111" s="22"/>
      <c r="I111" s="34"/>
      <c r="J111" s="34"/>
      <c r="K111" s="35"/>
      <c r="L111" s="24" t="s">
        <v>859</v>
      </c>
      <c r="M111" s="24"/>
      <c r="N111" s="24">
        <v>1</v>
      </c>
      <c r="O111" s="24">
        <f>IF(ISNUMBER(Table1[[#This Row],[Year Read]]), 1, 0)</f>
        <v>0</v>
      </c>
      <c r="P111" s="24">
        <f>IF(AND(Table1[[#This Row],[Is Finished]],OR(ISBLANK(Table1[[#This Row],[Min Left]]), Table1[[#This Row],[Min Left]]=0)), 1, 0)</f>
        <v>0</v>
      </c>
      <c r="Q111" s="24">
        <f>IF(AND(Table1[[#This Row],[Is Finished]], NOT(Table1[[#This Row],[Is Read]])), 1, 0)</f>
        <v>0</v>
      </c>
      <c r="R111" s="24">
        <f>IF(AND(Table1[[#This Row],[Is Read]], Table1[[#This Row],[Minutes]]&gt;=100), 1, 0)</f>
        <v>0</v>
      </c>
      <c r="S111" s="24">
        <f>IF(AND(Table1[[#This Row],[Is Read]], Table1[[#This Row],[Minutes]]&lt;100), 1, 0)</f>
        <v>0</v>
      </c>
      <c r="T111" s="86" t="str">
        <f>IF(Table1[[#This Row],[Is Finished]],(Table1[[#This Row],[Minutes]]-Table1[[#This Row],[Min Left]])/Table1[[#This Row],[Speed]], "")</f>
        <v/>
      </c>
      <c r="U111" s="86" t="str">
        <f>IF(Table1[[#This Row],[Is Finished]],Table1[[#This Row],[Min Read]]*(Table1[[#This Row],[Rating]]/5), "")</f>
        <v/>
      </c>
      <c r="V111" s="24" t="str">
        <f>IF(Table1[[#This Row],[Read (long)]], Table1[[#This Row],[Rating]], "")</f>
        <v/>
      </c>
    </row>
    <row r="112" spans="1:22" x14ac:dyDescent="0.35">
      <c r="A112" s="7" t="s">
        <v>870</v>
      </c>
      <c r="B112" s="8" t="s">
        <v>288</v>
      </c>
      <c r="C112" s="8" t="s">
        <v>861</v>
      </c>
      <c r="D112" s="8" t="s">
        <v>871</v>
      </c>
      <c r="E112" s="20">
        <v>760</v>
      </c>
      <c r="F112" s="21"/>
      <c r="G112" s="22">
        <v>43064</v>
      </c>
      <c r="H112" s="22"/>
      <c r="I112" s="34">
        <v>5</v>
      </c>
      <c r="J112" s="34">
        <v>5</v>
      </c>
      <c r="K112" s="35">
        <v>5</v>
      </c>
      <c r="L112" s="24" t="s">
        <v>872</v>
      </c>
      <c r="M112" s="24">
        <v>2018</v>
      </c>
      <c r="N112" s="24">
        <v>1</v>
      </c>
      <c r="O112" s="24">
        <f>IF(ISNUMBER(Table1[[#This Row],[Year Read]]), 1, 0)</f>
        <v>1</v>
      </c>
      <c r="P112" s="24">
        <f>IF(AND(Table1[[#This Row],[Is Finished]],OR(ISBLANK(Table1[[#This Row],[Min Left]]), Table1[[#This Row],[Min Left]]=0)), 1, 0)</f>
        <v>1</v>
      </c>
      <c r="Q112" s="24">
        <f>IF(AND(Table1[[#This Row],[Is Finished]], NOT(Table1[[#This Row],[Is Read]])), 1, 0)</f>
        <v>0</v>
      </c>
      <c r="R112" s="24">
        <f>IF(AND(Table1[[#This Row],[Is Read]], Table1[[#This Row],[Minutes]]&gt;=100), 1, 0)</f>
        <v>1</v>
      </c>
      <c r="S112" s="24">
        <f>IF(AND(Table1[[#This Row],[Is Read]], Table1[[#This Row],[Minutes]]&lt;100), 1, 0)</f>
        <v>0</v>
      </c>
      <c r="T112" s="86">
        <f>IF(Table1[[#This Row],[Is Finished]],(Table1[[#This Row],[Minutes]]-Table1[[#This Row],[Min Left]])/Table1[[#This Row],[Speed]], "")</f>
        <v>760</v>
      </c>
      <c r="U112" s="86">
        <f>IF(Table1[[#This Row],[Is Finished]],Table1[[#This Row],[Min Read]]*(Table1[[#This Row],[Rating]]/5), "")</f>
        <v>760</v>
      </c>
      <c r="V112" s="24">
        <f>IF(Table1[[#This Row],[Read (long)]], Table1[[#This Row],[Rating]], "")</f>
        <v>5</v>
      </c>
    </row>
    <row r="113" spans="1:22" x14ac:dyDescent="0.35">
      <c r="A113" s="80" t="s">
        <v>289</v>
      </c>
      <c r="B113" s="80" t="s">
        <v>288</v>
      </c>
      <c r="C113" s="8" t="s">
        <v>861</v>
      </c>
      <c r="D113" s="8" t="s">
        <v>862</v>
      </c>
      <c r="E113" s="20">
        <v>653</v>
      </c>
      <c r="F113" s="21"/>
      <c r="G113" s="22">
        <v>43064</v>
      </c>
      <c r="H113" s="22"/>
      <c r="I113" s="34">
        <v>4</v>
      </c>
      <c r="J113" s="34">
        <v>4</v>
      </c>
      <c r="K113" s="35">
        <v>3</v>
      </c>
      <c r="L113" s="24" t="s">
        <v>863</v>
      </c>
      <c r="M113" s="24">
        <v>2018</v>
      </c>
      <c r="N113" s="24">
        <v>1</v>
      </c>
      <c r="O113" s="24">
        <f>IF(ISNUMBER(Table1[[#This Row],[Year Read]]), 1, 0)</f>
        <v>1</v>
      </c>
      <c r="P113" s="24">
        <f>IF(AND(Table1[[#This Row],[Is Finished]],OR(ISBLANK(Table1[[#This Row],[Min Left]]), Table1[[#This Row],[Min Left]]=0)), 1, 0)</f>
        <v>1</v>
      </c>
      <c r="Q113" s="24">
        <f>IF(AND(Table1[[#This Row],[Is Finished]], NOT(Table1[[#This Row],[Is Read]])), 1, 0)</f>
        <v>0</v>
      </c>
      <c r="R113" s="24">
        <f>IF(AND(Table1[[#This Row],[Is Read]], Table1[[#This Row],[Minutes]]&gt;=100), 1, 0)</f>
        <v>1</v>
      </c>
      <c r="S113" s="24">
        <f>IF(AND(Table1[[#This Row],[Is Read]], Table1[[#This Row],[Minutes]]&lt;100), 1, 0)</f>
        <v>0</v>
      </c>
      <c r="T113" s="86">
        <f>IF(Table1[[#This Row],[Is Finished]],(Table1[[#This Row],[Minutes]]-Table1[[#This Row],[Min Left]])/Table1[[#This Row],[Speed]], "")</f>
        <v>653</v>
      </c>
      <c r="U113" s="86">
        <f>IF(Table1[[#This Row],[Is Finished]],Table1[[#This Row],[Min Read]]*(Table1[[#This Row],[Rating]]/5), "")</f>
        <v>522.4</v>
      </c>
      <c r="V113" s="24">
        <f>IF(Table1[[#This Row],[Read (long)]], Table1[[#This Row],[Rating]], "")</f>
        <v>4</v>
      </c>
    </row>
    <row r="114" spans="1:22" x14ac:dyDescent="0.35">
      <c r="A114" s="7" t="s">
        <v>864</v>
      </c>
      <c r="B114" s="8" t="s">
        <v>288</v>
      </c>
      <c r="C114" s="8" t="s">
        <v>861</v>
      </c>
      <c r="D114" s="8" t="s">
        <v>865</v>
      </c>
      <c r="E114" s="20">
        <v>703</v>
      </c>
      <c r="F114" s="21"/>
      <c r="G114" s="22">
        <v>43064</v>
      </c>
      <c r="H114" s="22"/>
      <c r="I114" s="34">
        <v>4</v>
      </c>
      <c r="J114" s="34">
        <v>5</v>
      </c>
      <c r="K114" s="35">
        <v>4</v>
      </c>
      <c r="L114" s="24" t="s">
        <v>866</v>
      </c>
      <c r="M114" s="24">
        <v>2018</v>
      </c>
      <c r="N114" s="24">
        <v>1</v>
      </c>
      <c r="O114" s="24">
        <f>IF(ISNUMBER(Table1[[#This Row],[Year Read]]), 1, 0)</f>
        <v>1</v>
      </c>
      <c r="P114" s="24">
        <f>IF(AND(Table1[[#This Row],[Is Finished]],OR(ISBLANK(Table1[[#This Row],[Min Left]]), Table1[[#This Row],[Min Left]]=0)), 1, 0)</f>
        <v>1</v>
      </c>
      <c r="Q114" s="24">
        <f>IF(AND(Table1[[#This Row],[Is Finished]], NOT(Table1[[#This Row],[Is Read]])), 1, 0)</f>
        <v>0</v>
      </c>
      <c r="R114" s="24">
        <f>IF(AND(Table1[[#This Row],[Is Read]], Table1[[#This Row],[Minutes]]&gt;=100), 1, 0)</f>
        <v>1</v>
      </c>
      <c r="S114" s="24">
        <f>IF(AND(Table1[[#This Row],[Is Read]], Table1[[#This Row],[Minutes]]&lt;100), 1, 0)</f>
        <v>0</v>
      </c>
      <c r="T114" s="86">
        <f>IF(Table1[[#This Row],[Is Finished]],(Table1[[#This Row],[Minutes]]-Table1[[#This Row],[Min Left]])/Table1[[#This Row],[Speed]], "")</f>
        <v>703</v>
      </c>
      <c r="U114" s="86">
        <f>IF(Table1[[#This Row],[Is Finished]],Table1[[#This Row],[Min Read]]*(Table1[[#This Row],[Rating]]/5), "")</f>
        <v>562.4</v>
      </c>
      <c r="V114" s="24">
        <f>IF(Table1[[#This Row],[Read (long)]], Table1[[#This Row],[Rating]], "")</f>
        <v>4</v>
      </c>
    </row>
    <row r="115" spans="1:22" x14ac:dyDescent="0.35">
      <c r="A115" s="80" t="s">
        <v>867</v>
      </c>
      <c r="B115" s="80" t="s">
        <v>290</v>
      </c>
      <c r="C115" s="8" t="s">
        <v>868</v>
      </c>
      <c r="D115" s="8"/>
      <c r="E115" s="20">
        <v>815</v>
      </c>
      <c r="F115" s="21"/>
      <c r="G115" s="22">
        <v>43064</v>
      </c>
      <c r="H115" s="22"/>
      <c r="I115" s="34">
        <v>3</v>
      </c>
      <c r="J115" s="34">
        <v>3</v>
      </c>
      <c r="K115" s="35">
        <v>3</v>
      </c>
      <c r="L115" s="24" t="s">
        <v>869</v>
      </c>
      <c r="M115" s="24">
        <v>2018</v>
      </c>
      <c r="N115" s="24">
        <v>1</v>
      </c>
      <c r="O115" s="24">
        <f>IF(ISNUMBER(Table1[[#This Row],[Year Read]]), 1, 0)</f>
        <v>1</v>
      </c>
      <c r="P115" s="24">
        <f>IF(AND(Table1[[#This Row],[Is Finished]],OR(ISBLANK(Table1[[#This Row],[Min Left]]), Table1[[#This Row],[Min Left]]=0)), 1, 0)</f>
        <v>1</v>
      </c>
      <c r="Q115" s="24">
        <f>IF(AND(Table1[[#This Row],[Is Finished]], NOT(Table1[[#This Row],[Is Read]])), 1, 0)</f>
        <v>0</v>
      </c>
      <c r="R115" s="24">
        <f>IF(AND(Table1[[#This Row],[Is Read]], Table1[[#This Row],[Minutes]]&gt;=100), 1, 0)</f>
        <v>1</v>
      </c>
      <c r="S115" s="24">
        <f>IF(AND(Table1[[#This Row],[Is Read]], Table1[[#This Row],[Minutes]]&lt;100), 1, 0)</f>
        <v>0</v>
      </c>
      <c r="T115" s="86">
        <f>IF(Table1[[#This Row],[Is Finished]],(Table1[[#This Row],[Minutes]]-Table1[[#This Row],[Min Left]])/Table1[[#This Row],[Speed]], "")</f>
        <v>815</v>
      </c>
      <c r="U115" s="86">
        <f>IF(Table1[[#This Row],[Is Finished]],Table1[[#This Row],[Min Read]]*(Table1[[#This Row],[Rating]]/5), "")</f>
        <v>489</v>
      </c>
      <c r="V115" s="24">
        <f>IF(Table1[[#This Row],[Read (long)]], Table1[[#This Row],[Rating]], "")</f>
        <v>3</v>
      </c>
    </row>
    <row r="116" spans="1:22" x14ac:dyDescent="0.35">
      <c r="A116" s="7" t="s">
        <v>873</v>
      </c>
      <c r="B116" s="8" t="s">
        <v>291</v>
      </c>
      <c r="C116" s="8" t="s">
        <v>437</v>
      </c>
      <c r="D116" s="8" t="s">
        <v>874</v>
      </c>
      <c r="E116" s="45">
        <v>475</v>
      </c>
      <c r="F116" s="21"/>
      <c r="G116" s="22">
        <v>43056</v>
      </c>
      <c r="H116" s="22"/>
      <c r="I116" s="34">
        <v>3</v>
      </c>
      <c r="J116" s="34">
        <v>4</v>
      </c>
      <c r="K116" s="35">
        <v>4</v>
      </c>
      <c r="L116" s="24" t="s">
        <v>875</v>
      </c>
      <c r="M116" s="24">
        <v>2017</v>
      </c>
      <c r="N116" s="24">
        <v>1</v>
      </c>
      <c r="O116" s="24">
        <f>IF(ISNUMBER(Table1[[#This Row],[Year Read]]), 1, 0)</f>
        <v>1</v>
      </c>
      <c r="P116" s="24">
        <f>IF(AND(Table1[[#This Row],[Is Finished]],OR(ISBLANK(Table1[[#This Row],[Min Left]]), Table1[[#This Row],[Min Left]]=0)), 1, 0)</f>
        <v>1</v>
      </c>
      <c r="Q116" s="24">
        <f>IF(AND(Table1[[#This Row],[Is Finished]], NOT(Table1[[#This Row],[Is Read]])), 1, 0)</f>
        <v>0</v>
      </c>
      <c r="R116" s="24">
        <f>IF(AND(Table1[[#This Row],[Is Read]], Table1[[#This Row],[Minutes]]&gt;=100), 1, 0)</f>
        <v>1</v>
      </c>
      <c r="S116" s="24">
        <f>IF(AND(Table1[[#This Row],[Is Read]], Table1[[#This Row],[Minutes]]&lt;100), 1, 0)</f>
        <v>0</v>
      </c>
      <c r="T116" s="86">
        <f>IF(Table1[[#This Row],[Is Finished]],(Table1[[#This Row],[Minutes]]-Table1[[#This Row],[Min Left]])/Table1[[#This Row],[Speed]], "")</f>
        <v>475</v>
      </c>
      <c r="U116" s="86">
        <f>IF(Table1[[#This Row],[Is Finished]],Table1[[#This Row],[Min Read]]*(Table1[[#This Row],[Rating]]/5), "")</f>
        <v>285</v>
      </c>
      <c r="V116" s="24">
        <f>IF(Table1[[#This Row],[Read (long)]], Table1[[#This Row],[Rating]], "")</f>
        <v>3</v>
      </c>
    </row>
    <row r="117" spans="1:22" x14ac:dyDescent="0.35">
      <c r="A117" s="80" t="s">
        <v>880</v>
      </c>
      <c r="B117" s="80" t="s">
        <v>291</v>
      </c>
      <c r="C117" s="8" t="s">
        <v>437</v>
      </c>
      <c r="D117" s="8" t="s">
        <v>881</v>
      </c>
      <c r="E117" s="45">
        <v>538</v>
      </c>
      <c r="F117" s="21"/>
      <c r="G117" s="22">
        <v>43047</v>
      </c>
      <c r="H117" s="22"/>
      <c r="I117" s="34">
        <v>4</v>
      </c>
      <c r="J117" s="34">
        <v>5</v>
      </c>
      <c r="K117" s="35">
        <v>4</v>
      </c>
      <c r="L117" s="24" t="s">
        <v>882</v>
      </c>
      <c r="M117" s="24">
        <v>2017</v>
      </c>
      <c r="N117" s="24">
        <v>1</v>
      </c>
      <c r="O117" s="24">
        <f>IF(ISNUMBER(Table1[[#This Row],[Year Read]]), 1, 0)</f>
        <v>1</v>
      </c>
      <c r="P117" s="24">
        <f>IF(AND(Table1[[#This Row],[Is Finished]],OR(ISBLANK(Table1[[#This Row],[Min Left]]), Table1[[#This Row],[Min Left]]=0)), 1, 0)</f>
        <v>1</v>
      </c>
      <c r="Q117" s="24">
        <f>IF(AND(Table1[[#This Row],[Is Finished]], NOT(Table1[[#This Row],[Is Read]])), 1, 0)</f>
        <v>0</v>
      </c>
      <c r="R117" s="24">
        <f>IF(AND(Table1[[#This Row],[Is Read]], Table1[[#This Row],[Minutes]]&gt;=100), 1, 0)</f>
        <v>1</v>
      </c>
      <c r="S117" s="24">
        <f>IF(AND(Table1[[#This Row],[Is Read]], Table1[[#This Row],[Minutes]]&lt;100), 1, 0)</f>
        <v>0</v>
      </c>
      <c r="T117" s="86">
        <f>IF(Table1[[#This Row],[Is Finished]],(Table1[[#This Row],[Minutes]]-Table1[[#This Row],[Min Left]])/Table1[[#This Row],[Speed]], "")</f>
        <v>538</v>
      </c>
      <c r="U117" s="86">
        <f>IF(Table1[[#This Row],[Is Finished]],Table1[[#This Row],[Min Read]]*(Table1[[#This Row],[Rating]]/5), "")</f>
        <v>430.40000000000003</v>
      </c>
      <c r="V117" s="24">
        <f>IF(Table1[[#This Row],[Read (long)]], Table1[[#This Row],[Rating]], "")</f>
        <v>4</v>
      </c>
    </row>
    <row r="118" spans="1:22" x14ac:dyDescent="0.35">
      <c r="A118" s="7" t="s">
        <v>876</v>
      </c>
      <c r="B118" s="8" t="s">
        <v>877</v>
      </c>
      <c r="C118" s="8" t="s">
        <v>878</v>
      </c>
      <c r="D118" s="8"/>
      <c r="E118" s="20">
        <v>341</v>
      </c>
      <c r="F118" s="21"/>
      <c r="G118" s="22">
        <v>43047</v>
      </c>
      <c r="H118" s="22"/>
      <c r="I118" s="34">
        <v>4</v>
      </c>
      <c r="J118" s="34">
        <v>4</v>
      </c>
      <c r="K118" s="35">
        <v>4</v>
      </c>
      <c r="L118" s="24" t="s">
        <v>879</v>
      </c>
      <c r="M118" s="24">
        <v>2017</v>
      </c>
      <c r="N118" s="24">
        <v>1</v>
      </c>
      <c r="O118" s="24">
        <f>IF(ISNUMBER(Table1[[#This Row],[Year Read]]), 1, 0)</f>
        <v>1</v>
      </c>
      <c r="P118" s="24">
        <f>IF(AND(Table1[[#This Row],[Is Finished]],OR(ISBLANK(Table1[[#This Row],[Min Left]]), Table1[[#This Row],[Min Left]]=0)), 1, 0)</f>
        <v>1</v>
      </c>
      <c r="Q118" s="24">
        <f>IF(AND(Table1[[#This Row],[Is Finished]], NOT(Table1[[#This Row],[Is Read]])), 1, 0)</f>
        <v>0</v>
      </c>
      <c r="R118" s="24">
        <f>IF(AND(Table1[[#This Row],[Is Read]], Table1[[#This Row],[Minutes]]&gt;=100), 1, 0)</f>
        <v>1</v>
      </c>
      <c r="S118" s="24">
        <f>IF(AND(Table1[[#This Row],[Is Read]], Table1[[#This Row],[Minutes]]&lt;100), 1, 0)</f>
        <v>0</v>
      </c>
      <c r="T118" s="86">
        <f>IF(Table1[[#This Row],[Is Finished]],(Table1[[#This Row],[Minutes]]-Table1[[#This Row],[Min Left]])/Table1[[#This Row],[Speed]], "")</f>
        <v>341</v>
      </c>
      <c r="U118" s="86">
        <f>IF(Table1[[#This Row],[Is Finished]],Table1[[#This Row],[Min Read]]*(Table1[[#This Row],[Rating]]/5), "")</f>
        <v>272.8</v>
      </c>
      <c r="V118" s="24">
        <f>IF(Table1[[#This Row],[Read (long)]], Table1[[#This Row],[Rating]], "")</f>
        <v>4</v>
      </c>
    </row>
    <row r="119" spans="1:22" x14ac:dyDescent="0.35">
      <c r="A119" s="7" t="s">
        <v>883</v>
      </c>
      <c r="B119" s="8" t="s">
        <v>254</v>
      </c>
      <c r="C119" s="8" t="s">
        <v>481</v>
      </c>
      <c r="D119" s="8" t="s">
        <v>884</v>
      </c>
      <c r="E119" s="45">
        <v>1009</v>
      </c>
      <c r="F119" s="21"/>
      <c r="G119" s="22">
        <v>43034</v>
      </c>
      <c r="H119" s="22"/>
      <c r="I119" s="34">
        <v>5</v>
      </c>
      <c r="J119" s="34">
        <v>5</v>
      </c>
      <c r="K119" s="35">
        <v>5</v>
      </c>
      <c r="L119" s="24" t="s">
        <v>885</v>
      </c>
      <c r="M119" s="24">
        <v>2017</v>
      </c>
      <c r="N119" s="24">
        <v>1</v>
      </c>
      <c r="O119" s="24">
        <f>IF(ISNUMBER(Table1[[#This Row],[Year Read]]), 1, 0)</f>
        <v>1</v>
      </c>
      <c r="P119" s="24">
        <f>IF(AND(Table1[[#This Row],[Is Finished]],OR(ISBLANK(Table1[[#This Row],[Min Left]]), Table1[[#This Row],[Min Left]]=0)), 1, 0)</f>
        <v>1</v>
      </c>
      <c r="Q119" s="24">
        <f>IF(AND(Table1[[#This Row],[Is Finished]], NOT(Table1[[#This Row],[Is Read]])), 1, 0)</f>
        <v>0</v>
      </c>
      <c r="R119" s="24">
        <f>IF(AND(Table1[[#This Row],[Is Read]], Table1[[#This Row],[Minutes]]&gt;=100), 1, 0)</f>
        <v>1</v>
      </c>
      <c r="S119" s="24">
        <f>IF(AND(Table1[[#This Row],[Is Read]], Table1[[#This Row],[Minutes]]&lt;100), 1, 0)</f>
        <v>0</v>
      </c>
      <c r="T119" s="86">
        <f>IF(Table1[[#This Row],[Is Finished]],(Table1[[#This Row],[Minutes]]-Table1[[#This Row],[Min Left]])/Table1[[#This Row],[Speed]], "")</f>
        <v>1009</v>
      </c>
      <c r="U119" s="86">
        <f>IF(Table1[[#This Row],[Is Finished]],Table1[[#This Row],[Min Read]]*(Table1[[#This Row],[Rating]]/5), "")</f>
        <v>1009</v>
      </c>
      <c r="V119" s="24">
        <f>IF(Table1[[#This Row],[Read (long)]], Table1[[#This Row],[Rating]], "")</f>
        <v>5</v>
      </c>
    </row>
    <row r="120" spans="1:22" x14ac:dyDescent="0.35">
      <c r="A120" s="10" t="s">
        <v>294</v>
      </c>
      <c r="B120" s="10" t="s">
        <v>77</v>
      </c>
      <c r="C120" s="8" t="s">
        <v>886</v>
      </c>
      <c r="D120" s="8"/>
      <c r="E120" s="45">
        <v>554</v>
      </c>
      <c r="F120" s="21"/>
      <c r="G120" s="22">
        <v>43016</v>
      </c>
      <c r="H120" s="22"/>
      <c r="I120" s="34">
        <v>4</v>
      </c>
      <c r="J120" s="34">
        <v>4</v>
      </c>
      <c r="K120" s="35">
        <v>4</v>
      </c>
      <c r="L120" s="24" t="s">
        <v>887</v>
      </c>
      <c r="M120" s="24">
        <v>2017</v>
      </c>
      <c r="N120" s="24">
        <v>1</v>
      </c>
      <c r="O120" s="24">
        <f>IF(ISNUMBER(Table1[[#This Row],[Year Read]]), 1, 0)</f>
        <v>1</v>
      </c>
      <c r="P120" s="24">
        <f>IF(AND(Table1[[#This Row],[Is Finished]],OR(ISBLANK(Table1[[#This Row],[Min Left]]), Table1[[#This Row],[Min Left]]=0)), 1, 0)</f>
        <v>1</v>
      </c>
      <c r="Q120" s="24">
        <f>IF(AND(Table1[[#This Row],[Is Finished]], NOT(Table1[[#This Row],[Is Read]])), 1, 0)</f>
        <v>0</v>
      </c>
      <c r="R120" s="24">
        <f>IF(AND(Table1[[#This Row],[Is Read]], Table1[[#This Row],[Minutes]]&gt;=100), 1, 0)</f>
        <v>1</v>
      </c>
      <c r="S120" s="24">
        <f>IF(AND(Table1[[#This Row],[Is Read]], Table1[[#This Row],[Minutes]]&lt;100), 1, 0)</f>
        <v>0</v>
      </c>
      <c r="T120" s="86">
        <f>IF(Table1[[#This Row],[Is Finished]],(Table1[[#This Row],[Minutes]]-Table1[[#This Row],[Min Left]])/Table1[[#This Row],[Speed]], "")</f>
        <v>554</v>
      </c>
      <c r="U120" s="86">
        <f>IF(Table1[[#This Row],[Is Finished]],Table1[[#This Row],[Min Read]]*(Table1[[#This Row],[Rating]]/5), "")</f>
        <v>443.20000000000005</v>
      </c>
      <c r="V120" s="24">
        <f>IF(Table1[[#This Row],[Read (long)]], Table1[[#This Row],[Rating]], "")</f>
        <v>4</v>
      </c>
    </row>
    <row r="121" spans="1:22" x14ac:dyDescent="0.35">
      <c r="A121" s="80" t="s">
        <v>292</v>
      </c>
      <c r="B121" s="80" t="s">
        <v>293</v>
      </c>
      <c r="C121" s="8" t="s">
        <v>478</v>
      </c>
      <c r="D121" s="8"/>
      <c r="E121" s="20">
        <v>348</v>
      </c>
      <c r="F121" s="21"/>
      <c r="G121" s="22">
        <v>43016</v>
      </c>
      <c r="H121" s="22"/>
      <c r="I121" s="34">
        <v>5</v>
      </c>
      <c r="J121" s="34">
        <v>5</v>
      </c>
      <c r="K121" s="35">
        <v>5</v>
      </c>
      <c r="L121" s="24" t="s">
        <v>891</v>
      </c>
      <c r="M121" s="24">
        <v>2017</v>
      </c>
      <c r="N121" s="24">
        <v>1</v>
      </c>
      <c r="O121" s="24">
        <f>IF(ISNUMBER(Table1[[#This Row],[Year Read]]), 1, 0)</f>
        <v>1</v>
      </c>
      <c r="P121" s="24">
        <f>IF(AND(Table1[[#This Row],[Is Finished]],OR(ISBLANK(Table1[[#This Row],[Min Left]]), Table1[[#This Row],[Min Left]]=0)), 1, 0)</f>
        <v>1</v>
      </c>
      <c r="Q121" s="24">
        <f>IF(AND(Table1[[#This Row],[Is Finished]], NOT(Table1[[#This Row],[Is Read]])), 1, 0)</f>
        <v>0</v>
      </c>
      <c r="R121" s="24">
        <f>IF(AND(Table1[[#This Row],[Is Read]], Table1[[#This Row],[Minutes]]&gt;=100), 1, 0)</f>
        <v>1</v>
      </c>
      <c r="S121" s="24">
        <f>IF(AND(Table1[[#This Row],[Is Read]], Table1[[#This Row],[Minutes]]&lt;100), 1, 0)</f>
        <v>0</v>
      </c>
      <c r="T121" s="86">
        <f>IF(Table1[[#This Row],[Is Finished]],(Table1[[#This Row],[Minutes]]-Table1[[#This Row],[Min Left]])/Table1[[#This Row],[Speed]], "")</f>
        <v>348</v>
      </c>
      <c r="U121" s="86">
        <f>IF(Table1[[#This Row],[Is Finished]],Table1[[#This Row],[Min Read]]*(Table1[[#This Row],[Rating]]/5), "")</f>
        <v>348</v>
      </c>
      <c r="V121" s="24">
        <f>IF(Table1[[#This Row],[Read (long)]], Table1[[#This Row],[Rating]], "")</f>
        <v>5</v>
      </c>
    </row>
    <row r="122" spans="1:22" x14ac:dyDescent="0.35">
      <c r="A122" s="7" t="s">
        <v>888</v>
      </c>
      <c r="B122" s="8" t="s">
        <v>291</v>
      </c>
      <c r="C122" s="8" t="s">
        <v>437</v>
      </c>
      <c r="D122" s="8" t="s">
        <v>889</v>
      </c>
      <c r="E122" s="45">
        <v>570</v>
      </c>
      <c r="F122" s="21"/>
      <c r="G122" s="22">
        <v>43016</v>
      </c>
      <c r="H122" s="22"/>
      <c r="I122" s="34">
        <v>5</v>
      </c>
      <c r="J122" s="34">
        <v>5</v>
      </c>
      <c r="K122" s="35">
        <v>5</v>
      </c>
      <c r="L122" s="24" t="s">
        <v>890</v>
      </c>
      <c r="M122" s="24">
        <v>2017</v>
      </c>
      <c r="N122" s="24">
        <v>1</v>
      </c>
      <c r="O122" s="24">
        <f>IF(ISNUMBER(Table1[[#This Row],[Year Read]]), 1, 0)</f>
        <v>1</v>
      </c>
      <c r="P122" s="24">
        <f>IF(AND(Table1[[#This Row],[Is Finished]],OR(ISBLANK(Table1[[#This Row],[Min Left]]), Table1[[#This Row],[Min Left]]=0)), 1, 0)</f>
        <v>1</v>
      </c>
      <c r="Q122" s="24">
        <f>IF(AND(Table1[[#This Row],[Is Finished]], NOT(Table1[[#This Row],[Is Read]])), 1, 0)</f>
        <v>0</v>
      </c>
      <c r="R122" s="24">
        <f>IF(AND(Table1[[#This Row],[Is Read]], Table1[[#This Row],[Minutes]]&gt;=100), 1, 0)</f>
        <v>1</v>
      </c>
      <c r="S122" s="24">
        <f>IF(AND(Table1[[#This Row],[Is Read]], Table1[[#This Row],[Minutes]]&lt;100), 1, 0)</f>
        <v>0</v>
      </c>
      <c r="T122" s="86">
        <f>IF(Table1[[#This Row],[Is Finished]],(Table1[[#This Row],[Minutes]]-Table1[[#This Row],[Min Left]])/Table1[[#This Row],[Speed]], "")</f>
        <v>570</v>
      </c>
      <c r="U122" s="86">
        <f>IF(Table1[[#This Row],[Is Finished]],Table1[[#This Row],[Min Read]]*(Table1[[#This Row],[Rating]]/5), "")</f>
        <v>570</v>
      </c>
      <c r="V122" s="24">
        <f>IF(Table1[[#This Row],[Read (long)]], Table1[[#This Row],[Rating]], "")</f>
        <v>5</v>
      </c>
    </row>
    <row r="123" spans="1:22" x14ac:dyDescent="0.35">
      <c r="A123" s="7" t="s">
        <v>892</v>
      </c>
      <c r="B123" s="8" t="s">
        <v>284</v>
      </c>
      <c r="C123" s="8" t="s">
        <v>452</v>
      </c>
      <c r="D123" s="8" t="s">
        <v>893</v>
      </c>
      <c r="E123" s="45">
        <v>811</v>
      </c>
      <c r="F123" s="21"/>
      <c r="G123" s="22">
        <v>43009</v>
      </c>
      <c r="H123" s="22"/>
      <c r="I123" s="34">
        <v>4</v>
      </c>
      <c r="J123" s="34">
        <v>4</v>
      </c>
      <c r="K123" s="35">
        <v>4</v>
      </c>
      <c r="L123" s="24" t="s">
        <v>894</v>
      </c>
      <c r="M123" s="24">
        <v>2017</v>
      </c>
      <c r="N123" s="24">
        <v>1</v>
      </c>
      <c r="O123" s="24">
        <f>IF(ISNUMBER(Table1[[#This Row],[Year Read]]), 1, 0)</f>
        <v>1</v>
      </c>
      <c r="P123" s="24">
        <f>IF(AND(Table1[[#This Row],[Is Finished]],OR(ISBLANK(Table1[[#This Row],[Min Left]]), Table1[[#This Row],[Min Left]]=0)), 1, 0)</f>
        <v>1</v>
      </c>
      <c r="Q123" s="24">
        <f>IF(AND(Table1[[#This Row],[Is Finished]], NOT(Table1[[#This Row],[Is Read]])), 1, 0)</f>
        <v>0</v>
      </c>
      <c r="R123" s="24">
        <f>IF(AND(Table1[[#This Row],[Is Read]], Table1[[#This Row],[Minutes]]&gt;=100), 1, 0)</f>
        <v>1</v>
      </c>
      <c r="S123" s="24">
        <f>IF(AND(Table1[[#This Row],[Is Read]], Table1[[#This Row],[Minutes]]&lt;100), 1, 0)</f>
        <v>0</v>
      </c>
      <c r="T123" s="86">
        <f>IF(Table1[[#This Row],[Is Finished]],(Table1[[#This Row],[Minutes]]-Table1[[#This Row],[Min Left]])/Table1[[#This Row],[Speed]], "")</f>
        <v>811</v>
      </c>
      <c r="U123" s="86">
        <f>IF(Table1[[#This Row],[Is Finished]],Table1[[#This Row],[Min Read]]*(Table1[[#This Row],[Rating]]/5), "")</f>
        <v>648.80000000000007</v>
      </c>
      <c r="V123" s="24">
        <f>IF(Table1[[#This Row],[Read (long)]], Table1[[#This Row],[Rating]], "")</f>
        <v>4</v>
      </c>
    </row>
    <row r="124" spans="1:22" x14ac:dyDescent="0.35">
      <c r="A124" t="s">
        <v>1022</v>
      </c>
      <c r="B124" t="s">
        <v>295</v>
      </c>
      <c r="C124" s="1" t="s">
        <v>1021</v>
      </c>
      <c r="D124" s="1"/>
      <c r="E124" s="45">
        <v>544</v>
      </c>
      <c r="F124" s="1">
        <v>0</v>
      </c>
      <c r="G124" s="47">
        <v>42931</v>
      </c>
      <c r="H124" s="47"/>
      <c r="I124" s="42">
        <v>3</v>
      </c>
      <c r="J124" s="34">
        <v>4</v>
      </c>
      <c r="K124" s="35">
        <v>3</v>
      </c>
      <c r="L124" s="9"/>
      <c r="M124" s="24">
        <v>2017</v>
      </c>
      <c r="N124" s="24">
        <v>1</v>
      </c>
      <c r="O124" s="24">
        <f>IF(ISNUMBER(Table1[[#This Row],[Year Read]]), 1, 0)</f>
        <v>1</v>
      </c>
      <c r="P124" s="24">
        <f>IF(AND(Table1[[#This Row],[Is Finished]],OR(ISBLANK(Table1[[#This Row],[Min Left]]), Table1[[#This Row],[Min Left]]=0)), 1, 0)</f>
        <v>1</v>
      </c>
      <c r="Q124" s="24">
        <f>IF(AND(Table1[[#This Row],[Is Finished]], NOT(Table1[[#This Row],[Is Read]])), 1, 0)</f>
        <v>0</v>
      </c>
      <c r="R124" s="24">
        <f>IF(AND(Table1[[#This Row],[Is Read]], Table1[[#This Row],[Minutes]]&gt;=100), 1, 0)</f>
        <v>1</v>
      </c>
      <c r="S124" s="24">
        <f>IF(AND(Table1[[#This Row],[Is Read]], Table1[[#This Row],[Minutes]]&lt;100), 1, 0)</f>
        <v>0</v>
      </c>
      <c r="T124" s="86">
        <f>IF(Table1[[#This Row],[Is Finished]],(Table1[[#This Row],[Minutes]]-Table1[[#This Row],[Min Left]])/Table1[[#This Row],[Speed]], "")</f>
        <v>544</v>
      </c>
      <c r="U124" s="86">
        <f>IF(Table1[[#This Row],[Is Finished]],Table1[[#This Row],[Min Read]]*(Table1[[#This Row],[Rating]]/5), "")</f>
        <v>326.39999999999998</v>
      </c>
      <c r="V124" s="24">
        <f>IF(Table1[[#This Row],[Read (long)]], Table1[[#This Row],[Rating]], "")</f>
        <v>3</v>
      </c>
    </row>
    <row r="125" spans="1:22" x14ac:dyDescent="0.35">
      <c r="A125" s="10" t="s">
        <v>366</v>
      </c>
      <c r="B125" s="10" t="s">
        <v>367</v>
      </c>
      <c r="C125" s="20" t="s">
        <v>368</v>
      </c>
      <c r="D125" s="20"/>
      <c r="E125" s="23">
        <v>526</v>
      </c>
      <c r="F125" s="20">
        <f>Table1[[#This Row],[Minutes]]*0.9</f>
        <v>473.40000000000003</v>
      </c>
      <c r="G125" s="25">
        <v>42931</v>
      </c>
      <c r="H125" s="25"/>
      <c r="I125" s="40">
        <v>0</v>
      </c>
      <c r="J125" s="1"/>
      <c r="K125" s="43"/>
      <c r="L125" s="24" t="s">
        <v>369</v>
      </c>
      <c r="M125" s="24">
        <v>2017</v>
      </c>
      <c r="N125" s="24">
        <v>1</v>
      </c>
      <c r="O125" s="24">
        <f>IF(ISNUMBER(Table1[[#This Row],[Year Read]]), 1, 0)</f>
        <v>1</v>
      </c>
      <c r="P125" s="24">
        <f>IF(AND(Table1[[#This Row],[Is Finished]],OR(ISBLANK(Table1[[#This Row],[Min Left]]), Table1[[#This Row],[Min Left]]=0)), 1, 0)</f>
        <v>0</v>
      </c>
      <c r="Q125" s="24">
        <f>IF(AND(Table1[[#This Row],[Is Finished]], NOT(Table1[[#This Row],[Is Read]])), 1, 0)</f>
        <v>1</v>
      </c>
      <c r="R125" s="24">
        <f>IF(AND(Table1[[#This Row],[Is Read]], Table1[[#This Row],[Minutes]]&gt;=100), 1, 0)</f>
        <v>0</v>
      </c>
      <c r="S125" s="24">
        <f>IF(AND(Table1[[#This Row],[Is Read]], Table1[[#This Row],[Minutes]]&lt;100), 1, 0)</f>
        <v>0</v>
      </c>
      <c r="T125" s="86">
        <f>IF(Table1[[#This Row],[Is Finished]],(Table1[[#This Row],[Minutes]]-Table1[[#This Row],[Min Left]])/Table1[[#This Row],[Speed]], "")</f>
        <v>52.599999999999966</v>
      </c>
      <c r="U125" s="86">
        <f>IF(Table1[[#This Row],[Is Finished]],Table1[[#This Row],[Min Read]]*(Table1[[#This Row],[Rating]]/5), "")</f>
        <v>0</v>
      </c>
      <c r="V125" s="24" t="str">
        <f>IF(Table1[[#This Row],[Read (long)]], Table1[[#This Row],[Rating]], "")</f>
        <v/>
      </c>
    </row>
    <row r="126" spans="1:22" x14ac:dyDescent="0.35">
      <c r="A126" s="10" t="s">
        <v>347</v>
      </c>
      <c r="B126" s="10" t="s">
        <v>348</v>
      </c>
      <c r="C126" s="20" t="s">
        <v>349</v>
      </c>
      <c r="D126" s="20"/>
      <c r="E126" s="23">
        <v>1313</v>
      </c>
      <c r="F126" s="20">
        <f>Table1[[#This Row],[Minutes]]*0.9</f>
        <v>1181.7</v>
      </c>
      <c r="G126" s="25">
        <v>42931</v>
      </c>
      <c r="H126" s="25"/>
      <c r="I126" s="40">
        <v>0</v>
      </c>
      <c r="J126" s="1"/>
      <c r="K126" s="43"/>
      <c r="L126" s="24" t="s">
        <v>352</v>
      </c>
      <c r="M126" s="24">
        <v>2017</v>
      </c>
      <c r="N126" s="24">
        <v>1</v>
      </c>
      <c r="O126" s="24">
        <f>IF(ISNUMBER(Table1[[#This Row],[Year Read]]), 1, 0)</f>
        <v>1</v>
      </c>
      <c r="P126" s="24">
        <f>IF(AND(Table1[[#This Row],[Is Finished]],OR(ISBLANK(Table1[[#This Row],[Min Left]]), Table1[[#This Row],[Min Left]]=0)), 1, 0)</f>
        <v>0</v>
      </c>
      <c r="Q126" s="24">
        <f>IF(AND(Table1[[#This Row],[Is Finished]], NOT(Table1[[#This Row],[Is Read]])), 1, 0)</f>
        <v>1</v>
      </c>
      <c r="R126" s="24">
        <f>IF(AND(Table1[[#This Row],[Is Read]], Table1[[#This Row],[Minutes]]&gt;=100), 1, 0)</f>
        <v>0</v>
      </c>
      <c r="S126" s="24">
        <f>IF(AND(Table1[[#This Row],[Is Read]], Table1[[#This Row],[Minutes]]&lt;100), 1, 0)</f>
        <v>0</v>
      </c>
      <c r="T126" s="86">
        <f>IF(Table1[[#This Row],[Is Finished]],(Table1[[#This Row],[Minutes]]-Table1[[#This Row],[Min Left]])/Table1[[#This Row],[Speed]], "")</f>
        <v>131.29999999999995</v>
      </c>
      <c r="U126" s="86">
        <f>IF(Table1[[#This Row],[Is Finished]],Table1[[#This Row],[Min Read]]*(Table1[[#This Row],[Rating]]/5), "")</f>
        <v>0</v>
      </c>
      <c r="V126" s="24" t="str">
        <f>IF(Table1[[#This Row],[Read (long)]], Table1[[#This Row],[Rating]], "")</f>
        <v/>
      </c>
    </row>
    <row r="127" spans="1:22" x14ac:dyDescent="0.35">
      <c r="A127" s="10" t="s">
        <v>296</v>
      </c>
      <c r="B127" s="10" t="s">
        <v>8</v>
      </c>
      <c r="C127" s="8" t="s">
        <v>529</v>
      </c>
      <c r="D127" s="8"/>
      <c r="E127" s="45">
        <v>677</v>
      </c>
      <c r="F127" s="21"/>
      <c r="G127" s="22">
        <v>42921</v>
      </c>
      <c r="H127" s="22"/>
      <c r="I127" s="34">
        <v>4</v>
      </c>
      <c r="J127" s="34">
        <v>5</v>
      </c>
      <c r="K127" s="35">
        <v>4</v>
      </c>
      <c r="L127" s="24" t="s">
        <v>895</v>
      </c>
      <c r="M127" s="24">
        <v>2017</v>
      </c>
      <c r="N127" s="24">
        <v>1</v>
      </c>
      <c r="O127" s="24">
        <f>IF(ISNUMBER(Table1[[#This Row],[Year Read]]), 1, 0)</f>
        <v>1</v>
      </c>
      <c r="P127" s="24">
        <f>IF(AND(Table1[[#This Row],[Is Finished]],OR(ISBLANK(Table1[[#This Row],[Min Left]]), Table1[[#This Row],[Min Left]]=0)), 1, 0)</f>
        <v>1</v>
      </c>
      <c r="Q127" s="24">
        <f>IF(AND(Table1[[#This Row],[Is Finished]], NOT(Table1[[#This Row],[Is Read]])), 1, 0)</f>
        <v>0</v>
      </c>
      <c r="R127" s="24">
        <f>IF(AND(Table1[[#This Row],[Is Read]], Table1[[#This Row],[Minutes]]&gt;=100), 1, 0)</f>
        <v>1</v>
      </c>
      <c r="S127" s="24">
        <f>IF(AND(Table1[[#This Row],[Is Read]], Table1[[#This Row],[Minutes]]&lt;100), 1, 0)</f>
        <v>0</v>
      </c>
      <c r="T127" s="86">
        <f>IF(Table1[[#This Row],[Is Finished]],(Table1[[#This Row],[Minutes]]-Table1[[#This Row],[Min Left]])/Table1[[#This Row],[Speed]], "")</f>
        <v>677</v>
      </c>
      <c r="U127" s="86">
        <f>IF(Table1[[#This Row],[Is Finished]],Table1[[#This Row],[Min Read]]*(Table1[[#This Row],[Rating]]/5), "")</f>
        <v>541.6</v>
      </c>
      <c r="V127" s="24">
        <f>IF(Table1[[#This Row],[Read (long)]], Table1[[#This Row],[Rating]], "")</f>
        <v>4</v>
      </c>
    </row>
    <row r="128" spans="1:22" x14ac:dyDescent="0.35">
      <c r="A128" s="10" t="s">
        <v>297</v>
      </c>
      <c r="B128" s="10" t="s">
        <v>262</v>
      </c>
      <c r="C128" s="8" t="s">
        <v>262</v>
      </c>
      <c r="D128" s="8"/>
      <c r="E128" s="20">
        <v>546</v>
      </c>
      <c r="F128" s="21"/>
      <c r="G128" s="22">
        <v>42885</v>
      </c>
      <c r="H128" s="22"/>
      <c r="I128" s="34">
        <v>5</v>
      </c>
      <c r="J128" s="34">
        <v>5</v>
      </c>
      <c r="K128" s="35">
        <v>5</v>
      </c>
      <c r="L128" s="24" t="s">
        <v>896</v>
      </c>
      <c r="M128" s="24">
        <v>2017</v>
      </c>
      <c r="N128" s="24">
        <v>1</v>
      </c>
      <c r="O128" s="24">
        <f>IF(ISNUMBER(Table1[[#This Row],[Year Read]]), 1, 0)</f>
        <v>1</v>
      </c>
      <c r="P128" s="24">
        <f>IF(AND(Table1[[#This Row],[Is Finished]],OR(ISBLANK(Table1[[#This Row],[Min Left]]), Table1[[#This Row],[Min Left]]=0)), 1, 0)</f>
        <v>1</v>
      </c>
      <c r="Q128" s="24">
        <f>IF(AND(Table1[[#This Row],[Is Finished]], NOT(Table1[[#This Row],[Is Read]])), 1, 0)</f>
        <v>0</v>
      </c>
      <c r="R128" s="24">
        <f>IF(AND(Table1[[#This Row],[Is Read]], Table1[[#This Row],[Minutes]]&gt;=100), 1, 0)</f>
        <v>1</v>
      </c>
      <c r="S128" s="24">
        <f>IF(AND(Table1[[#This Row],[Is Read]], Table1[[#This Row],[Minutes]]&lt;100), 1, 0)</f>
        <v>0</v>
      </c>
      <c r="T128" s="86">
        <f>IF(Table1[[#This Row],[Is Finished]],(Table1[[#This Row],[Minutes]]-Table1[[#This Row],[Min Left]])/Table1[[#This Row],[Speed]], "")</f>
        <v>546</v>
      </c>
      <c r="U128" s="86">
        <f>IF(Table1[[#This Row],[Is Finished]],Table1[[#This Row],[Min Read]]*(Table1[[#This Row],[Rating]]/5), "")</f>
        <v>546</v>
      </c>
      <c r="V128" s="24">
        <f>IF(Table1[[#This Row],[Read (long)]], Table1[[#This Row],[Rating]], "")</f>
        <v>5</v>
      </c>
    </row>
    <row r="129" spans="1:22" x14ac:dyDescent="0.35">
      <c r="A129" s="10" t="s">
        <v>897</v>
      </c>
      <c r="B129" s="10" t="s">
        <v>298</v>
      </c>
      <c r="C129" s="8" t="s">
        <v>898</v>
      </c>
      <c r="D129" s="8"/>
      <c r="E129" s="20">
        <v>524</v>
      </c>
      <c r="F129" s="21"/>
      <c r="G129" s="22">
        <v>42861</v>
      </c>
      <c r="H129" s="22"/>
      <c r="I129" s="34">
        <v>1</v>
      </c>
      <c r="J129" s="34">
        <v>1</v>
      </c>
      <c r="K129" s="35">
        <v>3</v>
      </c>
      <c r="L129" s="24" t="s">
        <v>899</v>
      </c>
      <c r="M129" s="24">
        <v>2017</v>
      </c>
      <c r="N129" s="24">
        <v>1</v>
      </c>
      <c r="O129" s="24">
        <f>IF(ISNUMBER(Table1[[#This Row],[Year Read]]), 1, 0)</f>
        <v>1</v>
      </c>
      <c r="P129" s="24">
        <f>IF(AND(Table1[[#This Row],[Is Finished]],OR(ISBLANK(Table1[[#This Row],[Min Left]]), Table1[[#This Row],[Min Left]]=0)), 1, 0)</f>
        <v>1</v>
      </c>
      <c r="Q129" s="24">
        <f>IF(AND(Table1[[#This Row],[Is Finished]], NOT(Table1[[#This Row],[Is Read]])), 1, 0)</f>
        <v>0</v>
      </c>
      <c r="R129" s="24">
        <f>IF(AND(Table1[[#This Row],[Is Read]], Table1[[#This Row],[Minutes]]&gt;=100), 1, 0)</f>
        <v>1</v>
      </c>
      <c r="S129" s="24">
        <f>IF(AND(Table1[[#This Row],[Is Read]], Table1[[#This Row],[Minutes]]&lt;100), 1, 0)</f>
        <v>0</v>
      </c>
      <c r="T129" s="86">
        <f>IF(Table1[[#This Row],[Is Finished]],(Table1[[#This Row],[Minutes]]-Table1[[#This Row],[Min Left]])/Table1[[#This Row],[Speed]], "")</f>
        <v>524</v>
      </c>
      <c r="U129" s="86">
        <f>IF(Table1[[#This Row],[Is Finished]],Table1[[#This Row],[Min Read]]*(Table1[[#This Row],[Rating]]/5), "")</f>
        <v>104.80000000000001</v>
      </c>
      <c r="V129" s="24">
        <f>IF(Table1[[#This Row],[Read (long)]], Table1[[#This Row],[Rating]], "")</f>
        <v>1</v>
      </c>
    </row>
    <row r="130" spans="1:22" x14ac:dyDescent="0.35">
      <c r="A130" s="10" t="s">
        <v>900</v>
      </c>
      <c r="B130" s="10" t="s">
        <v>43</v>
      </c>
      <c r="C130" s="8" t="s">
        <v>463</v>
      </c>
      <c r="D130" s="8" t="s">
        <v>901</v>
      </c>
      <c r="E130" s="20">
        <v>684</v>
      </c>
      <c r="F130" s="21"/>
      <c r="G130" s="22">
        <v>42839</v>
      </c>
      <c r="H130" s="22"/>
      <c r="I130" s="34">
        <v>5</v>
      </c>
      <c r="J130" s="34">
        <v>5</v>
      </c>
      <c r="K130" s="35">
        <v>5</v>
      </c>
      <c r="L130" s="24" t="s">
        <v>902</v>
      </c>
      <c r="M130" s="24">
        <v>2017</v>
      </c>
      <c r="N130" s="24">
        <v>1</v>
      </c>
      <c r="O130" s="24">
        <f>IF(ISNUMBER(Table1[[#This Row],[Year Read]]), 1, 0)</f>
        <v>1</v>
      </c>
      <c r="P130" s="24">
        <f>IF(AND(Table1[[#This Row],[Is Finished]],OR(ISBLANK(Table1[[#This Row],[Min Left]]), Table1[[#This Row],[Min Left]]=0)), 1, 0)</f>
        <v>1</v>
      </c>
      <c r="Q130" s="24">
        <f>IF(AND(Table1[[#This Row],[Is Finished]], NOT(Table1[[#This Row],[Is Read]])), 1, 0)</f>
        <v>0</v>
      </c>
      <c r="R130" s="24">
        <f>IF(AND(Table1[[#This Row],[Is Read]], Table1[[#This Row],[Minutes]]&gt;=100), 1, 0)</f>
        <v>1</v>
      </c>
      <c r="S130" s="24">
        <f>IF(AND(Table1[[#This Row],[Is Read]], Table1[[#This Row],[Minutes]]&lt;100), 1, 0)</f>
        <v>0</v>
      </c>
      <c r="T130" s="86">
        <f>IF(Table1[[#This Row],[Is Finished]],(Table1[[#This Row],[Minutes]]-Table1[[#This Row],[Min Left]])/Table1[[#This Row],[Speed]], "")</f>
        <v>684</v>
      </c>
      <c r="U130" s="86">
        <f>IF(Table1[[#This Row],[Is Finished]],Table1[[#This Row],[Min Read]]*(Table1[[#This Row],[Rating]]/5), "")</f>
        <v>684</v>
      </c>
      <c r="V130" s="24">
        <f>IF(Table1[[#This Row],[Read (long)]], Table1[[#This Row],[Rating]], "")</f>
        <v>5</v>
      </c>
    </row>
    <row r="131" spans="1:22" x14ac:dyDescent="0.35">
      <c r="A131" s="10" t="s">
        <v>299</v>
      </c>
      <c r="B131" s="10" t="s">
        <v>300</v>
      </c>
      <c r="C131" s="8" t="s">
        <v>837</v>
      </c>
      <c r="D131" s="8" t="s">
        <v>903</v>
      </c>
      <c r="E131" s="20">
        <v>940</v>
      </c>
      <c r="F131" s="21"/>
      <c r="G131" s="22">
        <v>42817</v>
      </c>
      <c r="H131" s="22"/>
      <c r="I131" s="34">
        <v>2</v>
      </c>
      <c r="J131" s="34">
        <v>3</v>
      </c>
      <c r="K131" s="35">
        <v>2</v>
      </c>
      <c r="L131" s="24" t="s">
        <v>904</v>
      </c>
      <c r="M131" s="24">
        <v>2017</v>
      </c>
      <c r="N131" s="24">
        <v>1</v>
      </c>
      <c r="O131" s="24">
        <f>IF(ISNUMBER(Table1[[#This Row],[Year Read]]), 1, 0)</f>
        <v>1</v>
      </c>
      <c r="P131" s="24">
        <f>IF(AND(Table1[[#This Row],[Is Finished]],OR(ISBLANK(Table1[[#This Row],[Min Left]]), Table1[[#This Row],[Min Left]]=0)), 1, 0)</f>
        <v>1</v>
      </c>
      <c r="Q131" s="24">
        <f>IF(AND(Table1[[#This Row],[Is Finished]], NOT(Table1[[#This Row],[Is Read]])), 1, 0)</f>
        <v>0</v>
      </c>
      <c r="R131" s="24">
        <f>IF(AND(Table1[[#This Row],[Is Read]], Table1[[#This Row],[Minutes]]&gt;=100), 1, 0)</f>
        <v>1</v>
      </c>
      <c r="S131" s="24">
        <f>IF(AND(Table1[[#This Row],[Is Read]], Table1[[#This Row],[Minutes]]&lt;100), 1, 0)</f>
        <v>0</v>
      </c>
      <c r="T131" s="86">
        <f>IF(Table1[[#This Row],[Is Finished]],(Table1[[#This Row],[Minutes]]-Table1[[#This Row],[Min Left]])/Table1[[#This Row],[Speed]], "")</f>
        <v>940</v>
      </c>
      <c r="U131" s="86">
        <f>IF(Table1[[#This Row],[Is Finished]],Table1[[#This Row],[Min Read]]*(Table1[[#This Row],[Rating]]/5), "")</f>
        <v>376</v>
      </c>
      <c r="V131" s="24">
        <f>IF(Table1[[#This Row],[Read (long)]], Table1[[#This Row],[Rating]], "")</f>
        <v>2</v>
      </c>
    </row>
    <row r="132" spans="1:22" x14ac:dyDescent="0.35">
      <c r="A132" s="10" t="s">
        <v>1025</v>
      </c>
      <c r="B132" s="10" t="s">
        <v>262</v>
      </c>
      <c r="C132" s="8" t="s">
        <v>262</v>
      </c>
      <c r="D132" s="8" t="s">
        <v>905</v>
      </c>
      <c r="E132" s="45">
        <v>749</v>
      </c>
      <c r="F132" s="21"/>
      <c r="G132" s="22">
        <v>42807</v>
      </c>
      <c r="H132" s="22" t="b">
        <v>1</v>
      </c>
      <c r="I132" s="34">
        <v>5</v>
      </c>
      <c r="J132" s="34">
        <v>5</v>
      </c>
      <c r="K132" s="35">
        <v>5</v>
      </c>
      <c r="L132" s="24" t="s">
        <v>906</v>
      </c>
      <c r="M132" s="24">
        <v>2017</v>
      </c>
      <c r="N132" s="24">
        <v>1</v>
      </c>
      <c r="O132" s="24">
        <f>IF(ISNUMBER(Table1[[#This Row],[Year Read]]), 1, 0)</f>
        <v>1</v>
      </c>
      <c r="P132" s="24">
        <f>IF(AND(Table1[[#This Row],[Is Finished]],OR(ISBLANK(Table1[[#This Row],[Min Left]]), Table1[[#This Row],[Min Left]]=0)), 1, 0)</f>
        <v>1</v>
      </c>
      <c r="Q132" s="24">
        <f>IF(AND(Table1[[#This Row],[Is Finished]], NOT(Table1[[#This Row],[Is Read]])), 1, 0)</f>
        <v>0</v>
      </c>
      <c r="R132" s="24">
        <f>IF(AND(Table1[[#This Row],[Is Read]], Table1[[#This Row],[Minutes]]&gt;=100), 1, 0)</f>
        <v>1</v>
      </c>
      <c r="S132" s="24">
        <f>IF(AND(Table1[[#This Row],[Is Read]], Table1[[#This Row],[Minutes]]&lt;100), 1, 0)</f>
        <v>0</v>
      </c>
      <c r="T132" s="86">
        <f>IF(Table1[[#This Row],[Is Finished]],(Table1[[#This Row],[Minutes]]-Table1[[#This Row],[Min Left]])/Table1[[#This Row],[Speed]], "")</f>
        <v>749</v>
      </c>
      <c r="U132" s="86">
        <f>IF(Table1[[#This Row],[Is Finished]],Table1[[#This Row],[Min Read]]*(Table1[[#This Row],[Rating]]/5), "")</f>
        <v>749</v>
      </c>
      <c r="V132" s="24">
        <f>IF(Table1[[#This Row],[Read (long)]], Table1[[#This Row],[Rating]], "")</f>
        <v>5</v>
      </c>
    </row>
    <row r="133" spans="1:22" x14ac:dyDescent="0.35">
      <c r="A133" s="10" t="s">
        <v>370</v>
      </c>
      <c r="B133" s="10" t="s">
        <v>371</v>
      </c>
      <c r="C133" s="20" t="s">
        <v>372</v>
      </c>
      <c r="D133" s="20"/>
      <c r="E133" s="23">
        <v>487</v>
      </c>
      <c r="F133" s="20">
        <f>Table1[[#This Row],[Minutes]]*0.9</f>
        <v>438.3</v>
      </c>
      <c r="G133" s="25">
        <v>42806</v>
      </c>
      <c r="H133" s="25"/>
      <c r="I133" s="40">
        <v>0</v>
      </c>
      <c r="J133" s="1"/>
      <c r="K133" s="43"/>
      <c r="L133" s="24" t="s">
        <v>373</v>
      </c>
      <c r="M133" s="24">
        <v>2017</v>
      </c>
      <c r="N133" s="24">
        <v>1</v>
      </c>
      <c r="O133" s="24">
        <f>IF(ISNUMBER(Table1[[#This Row],[Year Read]]), 1, 0)</f>
        <v>1</v>
      </c>
      <c r="P133" s="24">
        <f>IF(AND(Table1[[#This Row],[Is Finished]],OR(ISBLANK(Table1[[#This Row],[Min Left]]), Table1[[#This Row],[Min Left]]=0)), 1, 0)</f>
        <v>0</v>
      </c>
      <c r="Q133" s="24">
        <f>IF(AND(Table1[[#This Row],[Is Finished]], NOT(Table1[[#This Row],[Is Read]])), 1, 0)</f>
        <v>1</v>
      </c>
      <c r="R133" s="24">
        <f>IF(AND(Table1[[#This Row],[Is Read]], Table1[[#This Row],[Minutes]]&gt;=100), 1, 0)</f>
        <v>0</v>
      </c>
      <c r="S133" s="24">
        <f>IF(AND(Table1[[#This Row],[Is Read]], Table1[[#This Row],[Minutes]]&lt;100), 1, 0)</f>
        <v>0</v>
      </c>
      <c r="T133" s="86">
        <f>IF(Table1[[#This Row],[Is Finished]],(Table1[[#This Row],[Minutes]]-Table1[[#This Row],[Min Left]])/Table1[[#This Row],[Speed]], "")</f>
        <v>48.699999999999989</v>
      </c>
      <c r="U133" s="86">
        <f>IF(Table1[[#This Row],[Is Finished]],Table1[[#This Row],[Min Read]]*(Table1[[#This Row],[Rating]]/5), "")</f>
        <v>0</v>
      </c>
      <c r="V133" s="24" t="str">
        <f>IF(Table1[[#This Row],[Read (long)]], Table1[[#This Row],[Rating]], "")</f>
        <v/>
      </c>
    </row>
    <row r="134" spans="1:22" x14ac:dyDescent="0.35">
      <c r="A134" s="10" t="s">
        <v>301</v>
      </c>
      <c r="B134" s="10" t="s">
        <v>192</v>
      </c>
      <c r="C134" s="8" t="s">
        <v>192</v>
      </c>
      <c r="D134" s="8"/>
      <c r="E134" s="45">
        <v>365</v>
      </c>
      <c r="F134" s="21"/>
      <c r="G134" s="22">
        <v>42768</v>
      </c>
      <c r="H134" s="22"/>
      <c r="I134" s="34">
        <v>3</v>
      </c>
      <c r="J134" s="34">
        <v>3</v>
      </c>
      <c r="K134" s="35">
        <v>3</v>
      </c>
      <c r="L134" s="24" t="s">
        <v>907</v>
      </c>
      <c r="M134" s="24">
        <v>2017</v>
      </c>
      <c r="N134" s="24">
        <v>1</v>
      </c>
      <c r="O134" s="24">
        <f>IF(ISNUMBER(Table1[[#This Row],[Year Read]]), 1, 0)</f>
        <v>1</v>
      </c>
      <c r="P134" s="24">
        <f>IF(AND(Table1[[#This Row],[Is Finished]],OR(ISBLANK(Table1[[#This Row],[Min Left]]), Table1[[#This Row],[Min Left]]=0)), 1, 0)</f>
        <v>1</v>
      </c>
      <c r="Q134" s="24">
        <f>IF(AND(Table1[[#This Row],[Is Finished]], NOT(Table1[[#This Row],[Is Read]])), 1, 0)</f>
        <v>0</v>
      </c>
      <c r="R134" s="24">
        <f>IF(AND(Table1[[#This Row],[Is Read]], Table1[[#This Row],[Minutes]]&gt;=100), 1, 0)</f>
        <v>1</v>
      </c>
      <c r="S134" s="24">
        <f>IF(AND(Table1[[#This Row],[Is Read]], Table1[[#This Row],[Minutes]]&lt;100), 1, 0)</f>
        <v>0</v>
      </c>
      <c r="T134" s="86">
        <f>IF(Table1[[#This Row],[Is Finished]],(Table1[[#This Row],[Minutes]]-Table1[[#This Row],[Min Left]])/Table1[[#This Row],[Speed]], "")</f>
        <v>365</v>
      </c>
      <c r="U134" s="86">
        <f>IF(Table1[[#This Row],[Is Finished]],Table1[[#This Row],[Min Read]]*(Table1[[#This Row],[Rating]]/5), "")</f>
        <v>219</v>
      </c>
      <c r="V134" s="24">
        <f>IF(Table1[[#This Row],[Read (long)]], Table1[[#This Row],[Rating]], "")</f>
        <v>3</v>
      </c>
    </row>
    <row r="135" spans="1:22" x14ac:dyDescent="0.35">
      <c r="A135" s="10" t="s">
        <v>374</v>
      </c>
      <c r="B135" s="10" t="s">
        <v>375</v>
      </c>
      <c r="C135" s="20" t="s">
        <v>376</v>
      </c>
      <c r="D135" s="20"/>
      <c r="E135" s="23">
        <v>2044</v>
      </c>
      <c r="F135" s="20">
        <f>Table1[[#This Row],[Minutes]]-3*60</f>
        <v>1864</v>
      </c>
      <c r="G135" s="25">
        <v>42757</v>
      </c>
      <c r="H135" s="25"/>
      <c r="I135" s="40">
        <v>1</v>
      </c>
      <c r="J135" s="1"/>
      <c r="K135" s="43"/>
      <c r="L135" s="24" t="s">
        <v>377</v>
      </c>
      <c r="M135" s="24">
        <v>2017</v>
      </c>
      <c r="N135" s="24">
        <v>1</v>
      </c>
      <c r="O135" s="24">
        <f>IF(ISNUMBER(Table1[[#This Row],[Year Read]]), 1, 0)</f>
        <v>1</v>
      </c>
      <c r="P135" s="24">
        <f>IF(AND(Table1[[#This Row],[Is Finished]],OR(ISBLANK(Table1[[#This Row],[Min Left]]), Table1[[#This Row],[Min Left]]=0)), 1, 0)</f>
        <v>0</v>
      </c>
      <c r="Q135" s="24">
        <f>IF(AND(Table1[[#This Row],[Is Finished]], NOT(Table1[[#This Row],[Is Read]])), 1, 0)</f>
        <v>1</v>
      </c>
      <c r="R135" s="24">
        <f>IF(AND(Table1[[#This Row],[Is Read]], Table1[[#This Row],[Minutes]]&gt;=100), 1, 0)</f>
        <v>0</v>
      </c>
      <c r="S135" s="24">
        <f>IF(AND(Table1[[#This Row],[Is Read]], Table1[[#This Row],[Minutes]]&lt;100), 1, 0)</f>
        <v>0</v>
      </c>
      <c r="T135" s="86">
        <f>IF(Table1[[#This Row],[Is Finished]],(Table1[[#This Row],[Minutes]]-Table1[[#This Row],[Min Left]])/Table1[[#This Row],[Speed]], "")</f>
        <v>180</v>
      </c>
      <c r="U135" s="86">
        <f>IF(Table1[[#This Row],[Is Finished]],Table1[[#This Row],[Min Read]]*(Table1[[#This Row],[Rating]]/5), "")</f>
        <v>36</v>
      </c>
      <c r="V135" s="24" t="str">
        <f>IF(Table1[[#This Row],[Read (long)]], Table1[[#This Row],[Rating]], "")</f>
        <v/>
      </c>
    </row>
    <row r="136" spans="1:22" x14ac:dyDescent="0.35">
      <c r="A136" s="10" t="s">
        <v>560</v>
      </c>
      <c r="B136" s="10" t="s">
        <v>252</v>
      </c>
      <c r="C136" s="54" t="s">
        <v>908</v>
      </c>
      <c r="D136" s="8"/>
      <c r="E136" s="20">
        <v>211</v>
      </c>
      <c r="F136" s="21"/>
      <c r="G136" s="22">
        <v>42718</v>
      </c>
      <c r="H136" s="22"/>
      <c r="I136" s="34">
        <v>4</v>
      </c>
      <c r="J136" s="34">
        <v>5</v>
      </c>
      <c r="K136" s="35">
        <v>4</v>
      </c>
      <c r="L136" s="24" t="s">
        <v>909</v>
      </c>
      <c r="M136" s="24">
        <v>2016</v>
      </c>
      <c r="N136" s="24">
        <v>1</v>
      </c>
      <c r="O136" s="24">
        <f>IF(ISNUMBER(Table1[[#This Row],[Year Read]]), 1, 0)</f>
        <v>1</v>
      </c>
      <c r="P136" s="24">
        <f>IF(AND(Table1[[#This Row],[Is Finished]],OR(ISBLANK(Table1[[#This Row],[Min Left]]), Table1[[#This Row],[Min Left]]=0)), 1, 0)</f>
        <v>1</v>
      </c>
      <c r="Q136" s="24">
        <f>IF(AND(Table1[[#This Row],[Is Finished]], NOT(Table1[[#This Row],[Is Read]])), 1, 0)</f>
        <v>0</v>
      </c>
      <c r="R136" s="24">
        <f>IF(AND(Table1[[#This Row],[Is Read]], Table1[[#This Row],[Minutes]]&gt;=100), 1, 0)</f>
        <v>1</v>
      </c>
      <c r="S136" s="24">
        <f>IF(AND(Table1[[#This Row],[Is Read]], Table1[[#This Row],[Minutes]]&lt;100), 1, 0)</f>
        <v>0</v>
      </c>
      <c r="T136" s="86">
        <f>IF(Table1[[#This Row],[Is Finished]],(Table1[[#This Row],[Minutes]]-Table1[[#This Row],[Min Left]])/Table1[[#This Row],[Speed]], "")</f>
        <v>211</v>
      </c>
      <c r="U136" s="86">
        <f>IF(Table1[[#This Row],[Is Finished]],Table1[[#This Row],[Min Read]]*(Table1[[#This Row],[Rating]]/5), "")</f>
        <v>168.8</v>
      </c>
      <c r="V136" s="24">
        <f>IF(Table1[[#This Row],[Read (long)]], Table1[[#This Row],[Rating]], "")</f>
        <v>4</v>
      </c>
    </row>
    <row r="137" spans="1:22" x14ac:dyDescent="0.35">
      <c r="A137" s="10" t="s">
        <v>253</v>
      </c>
      <c r="B137" s="10" t="s">
        <v>56</v>
      </c>
      <c r="C137" s="8" t="s">
        <v>415</v>
      </c>
      <c r="D137" s="8" t="s">
        <v>777</v>
      </c>
      <c r="E137" s="45">
        <v>618</v>
      </c>
      <c r="F137" s="21"/>
      <c r="G137" s="47">
        <v>42698</v>
      </c>
      <c r="H137" s="22"/>
      <c r="I137" s="34">
        <v>5</v>
      </c>
      <c r="J137" s="34">
        <v>5</v>
      </c>
      <c r="K137" s="35">
        <v>5</v>
      </c>
      <c r="L137" s="24" t="s">
        <v>778</v>
      </c>
      <c r="M137" s="24">
        <v>2017</v>
      </c>
      <c r="N137" s="24">
        <v>1</v>
      </c>
      <c r="O137" s="24">
        <f>IF(ISNUMBER(Table1[[#This Row],[Year Read]]), 1, 0)</f>
        <v>1</v>
      </c>
      <c r="P137" s="24">
        <f>IF(AND(Table1[[#This Row],[Is Finished]],OR(ISBLANK(Table1[[#This Row],[Min Left]]), Table1[[#This Row],[Min Left]]=0)), 1, 0)</f>
        <v>1</v>
      </c>
      <c r="Q137" s="24">
        <f>IF(AND(Table1[[#This Row],[Is Finished]], NOT(Table1[[#This Row],[Is Read]])), 1, 0)</f>
        <v>0</v>
      </c>
      <c r="R137" s="24">
        <f>IF(AND(Table1[[#This Row],[Is Read]], Table1[[#This Row],[Minutes]]&gt;=100), 1, 0)</f>
        <v>1</v>
      </c>
      <c r="S137" s="24">
        <f>IF(AND(Table1[[#This Row],[Is Read]], Table1[[#This Row],[Minutes]]&lt;100), 1, 0)</f>
        <v>0</v>
      </c>
      <c r="T137" s="86">
        <f>IF(Table1[[#This Row],[Is Finished]],(Table1[[#This Row],[Minutes]]-Table1[[#This Row],[Min Left]])/Table1[[#This Row],[Speed]], "")</f>
        <v>618</v>
      </c>
      <c r="U137" s="86">
        <f>IF(Table1[[#This Row],[Is Finished]],Table1[[#This Row],[Min Read]]*(Table1[[#This Row],[Rating]]/5), "")</f>
        <v>618</v>
      </c>
      <c r="V137" s="24">
        <f>IF(Table1[[#This Row],[Read (long)]], Table1[[#This Row],[Rating]], "")</f>
        <v>5</v>
      </c>
    </row>
    <row r="138" spans="1:22" x14ac:dyDescent="0.35">
      <c r="A138" s="10" t="s">
        <v>910</v>
      </c>
      <c r="B138" s="10" t="s">
        <v>254</v>
      </c>
      <c r="C138" s="54" t="s">
        <v>481</v>
      </c>
      <c r="D138" s="8" t="s">
        <v>911</v>
      </c>
      <c r="E138" s="45">
        <v>1290</v>
      </c>
      <c r="F138" s="21"/>
      <c r="G138" s="22">
        <v>42687</v>
      </c>
      <c r="H138" s="22"/>
      <c r="I138" s="34">
        <v>5</v>
      </c>
      <c r="J138" s="34">
        <v>4</v>
      </c>
      <c r="K138" s="35">
        <v>5</v>
      </c>
      <c r="L138" s="24" t="s">
        <v>912</v>
      </c>
      <c r="M138" s="24">
        <v>2016</v>
      </c>
      <c r="N138" s="24">
        <v>1</v>
      </c>
      <c r="O138" s="24">
        <f>IF(ISNUMBER(Table1[[#This Row],[Year Read]]), 1, 0)</f>
        <v>1</v>
      </c>
      <c r="P138" s="24">
        <f>IF(AND(Table1[[#This Row],[Is Finished]],OR(ISBLANK(Table1[[#This Row],[Min Left]]), Table1[[#This Row],[Min Left]]=0)), 1, 0)</f>
        <v>1</v>
      </c>
      <c r="Q138" s="24">
        <f>IF(AND(Table1[[#This Row],[Is Finished]], NOT(Table1[[#This Row],[Is Read]])), 1, 0)</f>
        <v>0</v>
      </c>
      <c r="R138" s="24">
        <f>IF(AND(Table1[[#This Row],[Is Read]], Table1[[#This Row],[Minutes]]&gt;=100), 1, 0)</f>
        <v>1</v>
      </c>
      <c r="S138" s="24">
        <f>IF(AND(Table1[[#This Row],[Is Read]], Table1[[#This Row],[Minutes]]&lt;100), 1, 0)</f>
        <v>0</v>
      </c>
      <c r="T138" s="86">
        <f>IF(Table1[[#This Row],[Is Finished]],(Table1[[#This Row],[Minutes]]-Table1[[#This Row],[Min Left]])/Table1[[#This Row],[Speed]], "")</f>
        <v>1290</v>
      </c>
      <c r="U138" s="86">
        <f>IF(Table1[[#This Row],[Is Finished]],Table1[[#This Row],[Min Read]]*(Table1[[#This Row],[Rating]]/5), "")</f>
        <v>1290</v>
      </c>
      <c r="V138" s="24">
        <f>IF(Table1[[#This Row],[Read (long)]], Table1[[#This Row],[Rating]], "")</f>
        <v>5</v>
      </c>
    </row>
    <row r="139" spans="1:22" x14ac:dyDescent="0.35">
      <c r="A139" s="10" t="s">
        <v>255</v>
      </c>
      <c r="B139" s="10" t="s">
        <v>256</v>
      </c>
      <c r="C139" s="54" t="s">
        <v>913</v>
      </c>
      <c r="D139" s="8"/>
      <c r="E139" s="20">
        <v>274</v>
      </c>
      <c r="F139" s="21"/>
      <c r="G139" s="22">
        <v>42656</v>
      </c>
      <c r="H139" s="22"/>
      <c r="I139" s="34">
        <v>3</v>
      </c>
      <c r="J139" s="34">
        <v>4</v>
      </c>
      <c r="K139" s="35">
        <v>3</v>
      </c>
      <c r="L139" s="24" t="s">
        <v>914</v>
      </c>
      <c r="M139" s="24">
        <v>2016</v>
      </c>
      <c r="N139" s="24">
        <v>1</v>
      </c>
      <c r="O139" s="24">
        <f>IF(ISNUMBER(Table1[[#This Row],[Year Read]]), 1, 0)</f>
        <v>1</v>
      </c>
      <c r="P139" s="24">
        <f>IF(AND(Table1[[#This Row],[Is Finished]],OR(ISBLANK(Table1[[#This Row],[Min Left]]), Table1[[#This Row],[Min Left]]=0)), 1, 0)</f>
        <v>1</v>
      </c>
      <c r="Q139" s="24">
        <f>IF(AND(Table1[[#This Row],[Is Finished]], NOT(Table1[[#This Row],[Is Read]])), 1, 0)</f>
        <v>0</v>
      </c>
      <c r="R139" s="24">
        <f>IF(AND(Table1[[#This Row],[Is Read]], Table1[[#This Row],[Minutes]]&gt;=100), 1, 0)</f>
        <v>1</v>
      </c>
      <c r="S139" s="24">
        <f>IF(AND(Table1[[#This Row],[Is Read]], Table1[[#This Row],[Minutes]]&lt;100), 1, 0)</f>
        <v>0</v>
      </c>
      <c r="T139" s="86">
        <f>IF(Table1[[#This Row],[Is Finished]],(Table1[[#This Row],[Minutes]]-Table1[[#This Row],[Min Left]])/Table1[[#This Row],[Speed]], "")</f>
        <v>274</v>
      </c>
      <c r="U139" s="86">
        <f>IF(Table1[[#This Row],[Is Finished]],Table1[[#This Row],[Min Read]]*(Table1[[#This Row],[Rating]]/5), "")</f>
        <v>164.4</v>
      </c>
      <c r="V139" s="24">
        <f>IF(Table1[[#This Row],[Read (long)]], Table1[[#This Row],[Rating]], "")</f>
        <v>3</v>
      </c>
    </row>
    <row r="140" spans="1:22" x14ac:dyDescent="0.35">
      <c r="A140" s="10" t="s">
        <v>258</v>
      </c>
      <c r="B140" s="10" t="s">
        <v>259</v>
      </c>
      <c r="C140" s="54" t="s">
        <v>915</v>
      </c>
      <c r="D140" s="8" t="s">
        <v>916</v>
      </c>
      <c r="E140" s="45">
        <v>548</v>
      </c>
      <c r="F140" s="21"/>
      <c r="G140" s="22">
        <v>42652</v>
      </c>
      <c r="H140" s="22"/>
      <c r="I140" s="34">
        <v>3</v>
      </c>
      <c r="J140" s="34">
        <v>3</v>
      </c>
      <c r="K140" s="35">
        <v>3</v>
      </c>
      <c r="L140" s="24" t="s">
        <v>917</v>
      </c>
      <c r="M140" s="24">
        <v>2016</v>
      </c>
      <c r="N140" s="24">
        <v>1</v>
      </c>
      <c r="O140" s="24">
        <f>IF(ISNUMBER(Table1[[#This Row],[Year Read]]), 1, 0)</f>
        <v>1</v>
      </c>
      <c r="P140" s="24">
        <f>IF(AND(Table1[[#This Row],[Is Finished]],OR(ISBLANK(Table1[[#This Row],[Min Left]]), Table1[[#This Row],[Min Left]]=0)), 1, 0)</f>
        <v>1</v>
      </c>
      <c r="Q140" s="24">
        <f>IF(AND(Table1[[#This Row],[Is Finished]], NOT(Table1[[#This Row],[Is Read]])), 1, 0)</f>
        <v>0</v>
      </c>
      <c r="R140" s="24">
        <f>IF(AND(Table1[[#This Row],[Is Read]], Table1[[#This Row],[Minutes]]&gt;=100), 1, 0)</f>
        <v>1</v>
      </c>
      <c r="S140" s="24">
        <f>IF(AND(Table1[[#This Row],[Is Read]], Table1[[#This Row],[Minutes]]&lt;100), 1, 0)</f>
        <v>0</v>
      </c>
      <c r="T140" s="86">
        <f>IF(Table1[[#This Row],[Is Finished]],(Table1[[#This Row],[Minutes]]-Table1[[#This Row],[Min Left]])/Table1[[#This Row],[Speed]], "")</f>
        <v>548</v>
      </c>
      <c r="U140" s="86">
        <f>IF(Table1[[#This Row],[Is Finished]],Table1[[#This Row],[Min Read]]*(Table1[[#This Row],[Rating]]/5), "")</f>
        <v>328.8</v>
      </c>
      <c r="V140" s="24">
        <f>IF(Table1[[#This Row],[Read (long)]], Table1[[#This Row],[Rating]], "")</f>
        <v>3</v>
      </c>
    </row>
    <row r="141" spans="1:22" x14ac:dyDescent="0.35">
      <c r="A141" s="10" t="s">
        <v>918</v>
      </c>
      <c r="B141" s="10" t="s">
        <v>257</v>
      </c>
      <c r="C141" s="54" t="s">
        <v>919</v>
      </c>
      <c r="D141" s="8" t="s">
        <v>920</v>
      </c>
      <c r="E141" s="20">
        <v>570</v>
      </c>
      <c r="F141" s="21"/>
      <c r="G141" s="22">
        <v>42652</v>
      </c>
      <c r="H141" s="22"/>
      <c r="I141" s="34">
        <v>3</v>
      </c>
      <c r="J141" s="34">
        <v>4</v>
      </c>
      <c r="K141" s="35">
        <v>2</v>
      </c>
      <c r="L141" s="24" t="s">
        <v>921</v>
      </c>
      <c r="M141" s="24">
        <v>2016</v>
      </c>
      <c r="N141" s="24">
        <v>1</v>
      </c>
      <c r="O141" s="24">
        <f>IF(ISNUMBER(Table1[[#This Row],[Year Read]]), 1, 0)</f>
        <v>1</v>
      </c>
      <c r="P141" s="24">
        <f>IF(AND(Table1[[#This Row],[Is Finished]],OR(ISBLANK(Table1[[#This Row],[Min Left]]), Table1[[#This Row],[Min Left]]=0)), 1, 0)</f>
        <v>1</v>
      </c>
      <c r="Q141" s="24">
        <f>IF(AND(Table1[[#This Row],[Is Finished]], NOT(Table1[[#This Row],[Is Read]])), 1, 0)</f>
        <v>0</v>
      </c>
      <c r="R141" s="24">
        <f>IF(AND(Table1[[#This Row],[Is Read]], Table1[[#This Row],[Minutes]]&gt;=100), 1, 0)</f>
        <v>1</v>
      </c>
      <c r="S141" s="24">
        <f>IF(AND(Table1[[#This Row],[Is Read]], Table1[[#This Row],[Minutes]]&lt;100), 1, 0)</f>
        <v>0</v>
      </c>
      <c r="T141" s="86">
        <f>IF(Table1[[#This Row],[Is Finished]],(Table1[[#This Row],[Minutes]]-Table1[[#This Row],[Min Left]])/Table1[[#This Row],[Speed]], "")</f>
        <v>570</v>
      </c>
      <c r="U141" s="86">
        <f>IF(Table1[[#This Row],[Is Finished]],Table1[[#This Row],[Min Read]]*(Table1[[#This Row],[Rating]]/5), "")</f>
        <v>342</v>
      </c>
      <c r="V141" s="24">
        <f>IF(Table1[[#This Row],[Read (long)]], Table1[[#This Row],[Rating]], "")</f>
        <v>3</v>
      </c>
    </row>
    <row r="142" spans="1:22" x14ac:dyDescent="0.35">
      <c r="A142" t="s">
        <v>260</v>
      </c>
      <c r="B142" t="s">
        <v>133</v>
      </c>
      <c r="C142" s="55" t="s">
        <v>1020</v>
      </c>
      <c r="D142" s="1"/>
      <c r="E142" s="45">
        <v>1148</v>
      </c>
      <c r="F142" s="1">
        <v>0</v>
      </c>
      <c r="G142" s="47">
        <v>42652</v>
      </c>
      <c r="H142" s="47"/>
      <c r="I142" s="42">
        <v>3</v>
      </c>
      <c r="J142" s="34"/>
      <c r="K142" s="35"/>
      <c r="L142" s="9"/>
      <c r="M142" s="24">
        <v>2016</v>
      </c>
      <c r="N142" s="24">
        <v>1</v>
      </c>
      <c r="O142" s="24">
        <f>IF(ISNUMBER(Table1[[#This Row],[Year Read]]), 1, 0)</f>
        <v>1</v>
      </c>
      <c r="P142" s="24">
        <f>IF(AND(Table1[[#This Row],[Is Finished]],OR(ISBLANK(Table1[[#This Row],[Min Left]]), Table1[[#This Row],[Min Left]]=0)), 1, 0)</f>
        <v>1</v>
      </c>
      <c r="Q142" s="24">
        <f>IF(AND(Table1[[#This Row],[Is Finished]], NOT(Table1[[#This Row],[Is Read]])), 1, 0)</f>
        <v>0</v>
      </c>
      <c r="R142" s="24">
        <f>IF(AND(Table1[[#This Row],[Is Read]], Table1[[#This Row],[Minutes]]&gt;=100), 1, 0)</f>
        <v>1</v>
      </c>
      <c r="S142" s="24">
        <f>IF(AND(Table1[[#This Row],[Is Read]], Table1[[#This Row],[Minutes]]&lt;100), 1, 0)</f>
        <v>0</v>
      </c>
      <c r="T142" s="86">
        <f>IF(Table1[[#This Row],[Is Finished]],(Table1[[#This Row],[Minutes]]-Table1[[#This Row],[Min Left]])/Table1[[#This Row],[Speed]], "")</f>
        <v>1148</v>
      </c>
      <c r="U142" s="86">
        <f>IF(Table1[[#This Row],[Is Finished]],Table1[[#This Row],[Min Read]]*(Table1[[#This Row],[Rating]]/5), "")</f>
        <v>688.8</v>
      </c>
      <c r="V142" s="24">
        <f>IF(Table1[[#This Row],[Read (long)]], Table1[[#This Row],[Rating]], "")</f>
        <v>3</v>
      </c>
    </row>
    <row r="143" spans="1:22" x14ac:dyDescent="0.35">
      <c r="A143" s="10" t="s">
        <v>261</v>
      </c>
      <c r="B143" s="10" t="s">
        <v>262</v>
      </c>
      <c r="C143" s="54" t="s">
        <v>262</v>
      </c>
      <c r="D143" s="8"/>
      <c r="E143" s="20">
        <v>550</v>
      </c>
      <c r="F143" s="21"/>
      <c r="G143" s="22">
        <v>42645</v>
      </c>
      <c r="H143" s="22"/>
      <c r="I143" s="34">
        <v>5</v>
      </c>
      <c r="J143" s="34">
        <v>4</v>
      </c>
      <c r="K143" s="35">
        <v>4</v>
      </c>
      <c r="L143" s="24" t="s">
        <v>922</v>
      </c>
      <c r="M143" s="24">
        <v>2016</v>
      </c>
      <c r="N143" s="24">
        <v>1</v>
      </c>
      <c r="O143" s="24">
        <f>IF(ISNUMBER(Table1[[#This Row],[Year Read]]), 1, 0)</f>
        <v>1</v>
      </c>
      <c r="P143" s="24">
        <f>IF(AND(Table1[[#This Row],[Is Finished]],OR(ISBLANK(Table1[[#This Row],[Min Left]]), Table1[[#This Row],[Min Left]]=0)), 1, 0)</f>
        <v>1</v>
      </c>
      <c r="Q143" s="24">
        <f>IF(AND(Table1[[#This Row],[Is Finished]], NOT(Table1[[#This Row],[Is Read]])), 1, 0)</f>
        <v>0</v>
      </c>
      <c r="R143" s="24">
        <f>IF(AND(Table1[[#This Row],[Is Read]], Table1[[#This Row],[Minutes]]&gt;=100), 1, 0)</f>
        <v>1</v>
      </c>
      <c r="S143" s="24">
        <f>IF(AND(Table1[[#This Row],[Is Read]], Table1[[#This Row],[Minutes]]&lt;100), 1, 0)</f>
        <v>0</v>
      </c>
      <c r="T143" s="86">
        <f>IF(Table1[[#This Row],[Is Finished]],(Table1[[#This Row],[Minutes]]-Table1[[#This Row],[Min Left]])/Table1[[#This Row],[Speed]], "")</f>
        <v>550</v>
      </c>
      <c r="U143" s="86">
        <f>IF(Table1[[#This Row],[Is Finished]],Table1[[#This Row],[Min Read]]*(Table1[[#This Row],[Rating]]/5), "")</f>
        <v>550</v>
      </c>
      <c r="V143" s="24">
        <f>IF(Table1[[#This Row],[Read (long)]], Table1[[#This Row],[Rating]], "")</f>
        <v>5</v>
      </c>
    </row>
    <row r="144" spans="1:22" x14ac:dyDescent="0.35">
      <c r="A144" s="10" t="s">
        <v>263</v>
      </c>
      <c r="B144" s="10" t="s">
        <v>264</v>
      </c>
      <c r="C144" s="54" t="s">
        <v>264</v>
      </c>
      <c r="D144" s="8"/>
      <c r="E144" s="20">
        <v>220</v>
      </c>
      <c r="F144" s="21"/>
      <c r="G144" s="22">
        <v>42583</v>
      </c>
      <c r="H144" s="22"/>
      <c r="I144" s="34">
        <v>5</v>
      </c>
      <c r="J144" s="34">
        <v>4</v>
      </c>
      <c r="K144" s="35">
        <v>5</v>
      </c>
      <c r="L144" s="24" t="s">
        <v>923</v>
      </c>
      <c r="M144" s="24">
        <v>2016</v>
      </c>
      <c r="N144" s="24">
        <v>1</v>
      </c>
      <c r="O144" s="24">
        <f>IF(ISNUMBER(Table1[[#This Row],[Year Read]]), 1, 0)</f>
        <v>1</v>
      </c>
      <c r="P144" s="24">
        <f>IF(AND(Table1[[#This Row],[Is Finished]],OR(ISBLANK(Table1[[#This Row],[Min Left]]), Table1[[#This Row],[Min Left]]=0)), 1, 0)</f>
        <v>1</v>
      </c>
      <c r="Q144" s="24">
        <f>IF(AND(Table1[[#This Row],[Is Finished]], NOT(Table1[[#This Row],[Is Read]])), 1, 0)</f>
        <v>0</v>
      </c>
      <c r="R144" s="24">
        <f>IF(AND(Table1[[#This Row],[Is Read]], Table1[[#This Row],[Minutes]]&gt;=100), 1, 0)</f>
        <v>1</v>
      </c>
      <c r="S144" s="24">
        <f>IF(AND(Table1[[#This Row],[Is Read]], Table1[[#This Row],[Minutes]]&lt;100), 1, 0)</f>
        <v>0</v>
      </c>
      <c r="T144" s="86">
        <f>IF(Table1[[#This Row],[Is Finished]],(Table1[[#This Row],[Minutes]]-Table1[[#This Row],[Min Left]])/Table1[[#This Row],[Speed]], "")</f>
        <v>220</v>
      </c>
      <c r="U144" s="86">
        <f>IF(Table1[[#This Row],[Is Finished]],Table1[[#This Row],[Min Read]]*(Table1[[#This Row],[Rating]]/5), "")</f>
        <v>220</v>
      </c>
      <c r="V144" s="24">
        <f>IF(Table1[[#This Row],[Read (long)]], Table1[[#This Row],[Rating]], "")</f>
        <v>5</v>
      </c>
    </row>
    <row r="145" spans="1:22" x14ac:dyDescent="0.35">
      <c r="A145" t="s">
        <v>265</v>
      </c>
      <c r="B145" t="s">
        <v>266</v>
      </c>
      <c r="C145" s="55" t="s">
        <v>1018</v>
      </c>
      <c r="D145" s="1" t="s">
        <v>1019</v>
      </c>
      <c r="E145" s="45">
        <v>517</v>
      </c>
      <c r="F145" s="1">
        <v>0</v>
      </c>
      <c r="G145" s="47">
        <v>42563</v>
      </c>
      <c r="H145" s="47"/>
      <c r="I145" s="42">
        <v>4</v>
      </c>
      <c r="J145" s="34"/>
      <c r="K145" s="35"/>
      <c r="L145" s="9"/>
      <c r="M145" s="24">
        <v>2016</v>
      </c>
      <c r="N145" s="24">
        <v>1</v>
      </c>
      <c r="O145" s="24">
        <f>IF(ISNUMBER(Table1[[#This Row],[Year Read]]), 1, 0)</f>
        <v>1</v>
      </c>
      <c r="P145" s="24">
        <f>IF(AND(Table1[[#This Row],[Is Finished]],OR(ISBLANK(Table1[[#This Row],[Min Left]]), Table1[[#This Row],[Min Left]]=0)), 1, 0)</f>
        <v>1</v>
      </c>
      <c r="Q145" s="24">
        <f>IF(AND(Table1[[#This Row],[Is Finished]], NOT(Table1[[#This Row],[Is Read]])), 1, 0)</f>
        <v>0</v>
      </c>
      <c r="R145" s="24">
        <f>IF(AND(Table1[[#This Row],[Is Read]], Table1[[#This Row],[Minutes]]&gt;=100), 1, 0)</f>
        <v>1</v>
      </c>
      <c r="S145" s="24">
        <f>IF(AND(Table1[[#This Row],[Is Read]], Table1[[#This Row],[Minutes]]&lt;100), 1, 0)</f>
        <v>0</v>
      </c>
      <c r="T145" s="86">
        <f>IF(Table1[[#This Row],[Is Finished]],(Table1[[#This Row],[Minutes]]-Table1[[#This Row],[Min Left]])/Table1[[#This Row],[Speed]], "")</f>
        <v>517</v>
      </c>
      <c r="U145" s="86">
        <f>IF(Table1[[#This Row],[Is Finished]],Table1[[#This Row],[Min Read]]*(Table1[[#This Row],[Rating]]/5), "")</f>
        <v>413.6</v>
      </c>
      <c r="V145" s="24">
        <f>IF(Table1[[#This Row],[Read (long)]], Table1[[#This Row],[Rating]], "")</f>
        <v>4</v>
      </c>
    </row>
    <row r="146" spans="1:22" x14ac:dyDescent="0.35">
      <c r="A146" t="s">
        <v>268</v>
      </c>
      <c r="B146" t="s">
        <v>269</v>
      </c>
      <c r="C146" s="55" t="s">
        <v>1017</v>
      </c>
      <c r="D146" s="1"/>
      <c r="E146" s="45">
        <v>343</v>
      </c>
      <c r="F146" s="1">
        <v>0</v>
      </c>
      <c r="G146" s="47">
        <v>42532</v>
      </c>
      <c r="H146" s="47"/>
      <c r="I146" s="42">
        <v>4</v>
      </c>
      <c r="J146" s="34"/>
      <c r="K146" s="35"/>
      <c r="L146" s="9"/>
      <c r="M146" s="24">
        <v>2016</v>
      </c>
      <c r="N146" s="24">
        <v>1</v>
      </c>
      <c r="O146" s="24">
        <f>IF(ISNUMBER(Table1[[#This Row],[Year Read]]), 1, 0)</f>
        <v>1</v>
      </c>
      <c r="P146" s="24">
        <f>IF(AND(Table1[[#This Row],[Is Finished]],OR(ISBLANK(Table1[[#This Row],[Min Left]]), Table1[[#This Row],[Min Left]]=0)), 1, 0)</f>
        <v>1</v>
      </c>
      <c r="Q146" s="24">
        <f>IF(AND(Table1[[#This Row],[Is Finished]], NOT(Table1[[#This Row],[Is Read]])), 1, 0)</f>
        <v>0</v>
      </c>
      <c r="R146" s="24">
        <f>IF(AND(Table1[[#This Row],[Is Read]], Table1[[#This Row],[Minutes]]&gt;=100), 1, 0)</f>
        <v>1</v>
      </c>
      <c r="S146" s="24">
        <f>IF(AND(Table1[[#This Row],[Is Read]], Table1[[#This Row],[Minutes]]&lt;100), 1, 0)</f>
        <v>0</v>
      </c>
      <c r="T146" s="86">
        <f>IF(Table1[[#This Row],[Is Finished]],(Table1[[#This Row],[Minutes]]-Table1[[#This Row],[Min Left]])/Table1[[#This Row],[Speed]], "")</f>
        <v>343</v>
      </c>
      <c r="U146" s="86">
        <f>IF(Table1[[#This Row],[Is Finished]],Table1[[#This Row],[Min Read]]*(Table1[[#This Row],[Rating]]/5), "")</f>
        <v>274.40000000000003</v>
      </c>
      <c r="V146" s="24">
        <f>IF(Table1[[#This Row],[Read (long)]], Table1[[#This Row],[Rating]], "")</f>
        <v>4</v>
      </c>
    </row>
    <row r="147" spans="1:22" x14ac:dyDescent="0.35">
      <c r="A147" s="10" t="s">
        <v>267</v>
      </c>
      <c r="B147" s="10" t="s">
        <v>43</v>
      </c>
      <c r="C147" s="54" t="s">
        <v>924</v>
      </c>
      <c r="D147" s="8"/>
      <c r="E147" s="45">
        <v>995</v>
      </c>
      <c r="F147" s="21"/>
      <c r="G147" s="22">
        <v>42532</v>
      </c>
      <c r="H147" s="22"/>
      <c r="I147" s="34">
        <v>5</v>
      </c>
      <c r="J147" s="34">
        <v>5</v>
      </c>
      <c r="K147" s="35">
        <v>5</v>
      </c>
      <c r="L147" s="24" t="s">
        <v>925</v>
      </c>
      <c r="M147" s="24">
        <v>2016</v>
      </c>
      <c r="N147" s="24">
        <v>1</v>
      </c>
      <c r="O147" s="24">
        <f>IF(ISNUMBER(Table1[[#This Row],[Year Read]]), 1, 0)</f>
        <v>1</v>
      </c>
      <c r="P147" s="24">
        <f>IF(AND(Table1[[#This Row],[Is Finished]],OR(ISBLANK(Table1[[#This Row],[Min Left]]), Table1[[#This Row],[Min Left]]=0)), 1, 0)</f>
        <v>1</v>
      </c>
      <c r="Q147" s="24">
        <f>IF(AND(Table1[[#This Row],[Is Finished]], NOT(Table1[[#This Row],[Is Read]])), 1, 0)</f>
        <v>0</v>
      </c>
      <c r="R147" s="24">
        <f>IF(AND(Table1[[#This Row],[Is Read]], Table1[[#This Row],[Minutes]]&gt;=100), 1, 0)</f>
        <v>1</v>
      </c>
      <c r="S147" s="24">
        <f>IF(AND(Table1[[#This Row],[Is Read]], Table1[[#This Row],[Minutes]]&lt;100), 1, 0)</f>
        <v>0</v>
      </c>
      <c r="T147" s="86">
        <f>IF(Table1[[#This Row],[Is Finished]],(Table1[[#This Row],[Minutes]]-Table1[[#This Row],[Min Left]])/Table1[[#This Row],[Speed]], "")</f>
        <v>995</v>
      </c>
      <c r="U147" s="86">
        <f>IF(Table1[[#This Row],[Is Finished]],Table1[[#This Row],[Min Read]]*(Table1[[#This Row],[Rating]]/5), "")</f>
        <v>995</v>
      </c>
      <c r="V147" s="24">
        <f>IF(Table1[[#This Row],[Read (long)]], Table1[[#This Row],[Rating]], "")</f>
        <v>5</v>
      </c>
    </row>
    <row r="148" spans="1:22" x14ac:dyDescent="0.35">
      <c r="A148" s="10" t="s">
        <v>926</v>
      </c>
      <c r="B148" s="10" t="s">
        <v>254</v>
      </c>
      <c r="C148" s="54" t="s">
        <v>481</v>
      </c>
      <c r="D148" s="8" t="s">
        <v>927</v>
      </c>
      <c r="E148" s="20">
        <v>1104</v>
      </c>
      <c r="F148" s="21"/>
      <c r="G148" s="22">
        <v>42528</v>
      </c>
      <c r="H148" s="22"/>
      <c r="I148" s="34">
        <v>5</v>
      </c>
      <c r="J148" s="34">
        <v>5</v>
      </c>
      <c r="K148" s="35">
        <v>5</v>
      </c>
      <c r="L148" s="24" t="s">
        <v>928</v>
      </c>
      <c r="M148" s="24">
        <v>2016</v>
      </c>
      <c r="N148" s="24">
        <v>1</v>
      </c>
      <c r="O148" s="24">
        <f>IF(ISNUMBER(Table1[[#This Row],[Year Read]]), 1, 0)</f>
        <v>1</v>
      </c>
      <c r="P148" s="24">
        <f>IF(AND(Table1[[#This Row],[Is Finished]],OR(ISBLANK(Table1[[#This Row],[Min Left]]), Table1[[#This Row],[Min Left]]=0)), 1, 0)</f>
        <v>1</v>
      </c>
      <c r="Q148" s="24">
        <f>IF(AND(Table1[[#This Row],[Is Finished]], NOT(Table1[[#This Row],[Is Read]])), 1, 0)</f>
        <v>0</v>
      </c>
      <c r="R148" s="24">
        <f>IF(AND(Table1[[#This Row],[Is Read]], Table1[[#This Row],[Minutes]]&gt;=100), 1, 0)</f>
        <v>1</v>
      </c>
      <c r="S148" s="24">
        <f>IF(AND(Table1[[#This Row],[Is Read]], Table1[[#This Row],[Minutes]]&lt;100), 1, 0)</f>
        <v>0</v>
      </c>
      <c r="T148" s="86">
        <f>IF(Table1[[#This Row],[Is Finished]],(Table1[[#This Row],[Minutes]]-Table1[[#This Row],[Min Left]])/Table1[[#This Row],[Speed]], "")</f>
        <v>1104</v>
      </c>
      <c r="U148" s="86">
        <f>IF(Table1[[#This Row],[Is Finished]],Table1[[#This Row],[Min Read]]*(Table1[[#This Row],[Rating]]/5), "")</f>
        <v>1104</v>
      </c>
      <c r="V148" s="24">
        <f>IF(Table1[[#This Row],[Read (long)]], Table1[[#This Row],[Rating]], "")</f>
        <v>5</v>
      </c>
    </row>
    <row r="149" spans="1:22" x14ac:dyDescent="0.35">
      <c r="A149" s="10" t="s">
        <v>270</v>
      </c>
      <c r="B149" s="10" t="s">
        <v>52</v>
      </c>
      <c r="C149" s="54" t="s">
        <v>813</v>
      </c>
      <c r="D149" s="8"/>
      <c r="E149" s="45">
        <v>933</v>
      </c>
      <c r="F149" s="21"/>
      <c r="G149" s="22">
        <v>42519</v>
      </c>
      <c r="H149" s="22"/>
      <c r="I149" s="34">
        <v>5</v>
      </c>
      <c r="J149" s="34">
        <v>5</v>
      </c>
      <c r="K149" s="35">
        <v>5</v>
      </c>
      <c r="L149" s="24" t="s">
        <v>929</v>
      </c>
      <c r="M149" s="24">
        <v>2016</v>
      </c>
      <c r="N149" s="24">
        <v>1</v>
      </c>
      <c r="O149" s="24">
        <f>IF(ISNUMBER(Table1[[#This Row],[Year Read]]), 1, 0)</f>
        <v>1</v>
      </c>
      <c r="P149" s="24">
        <f>IF(AND(Table1[[#This Row],[Is Finished]],OR(ISBLANK(Table1[[#This Row],[Min Left]]), Table1[[#This Row],[Min Left]]=0)), 1, 0)</f>
        <v>1</v>
      </c>
      <c r="Q149" s="24">
        <f>IF(AND(Table1[[#This Row],[Is Finished]], NOT(Table1[[#This Row],[Is Read]])), 1, 0)</f>
        <v>0</v>
      </c>
      <c r="R149" s="24">
        <f>IF(AND(Table1[[#This Row],[Is Read]], Table1[[#This Row],[Minutes]]&gt;=100), 1, 0)</f>
        <v>1</v>
      </c>
      <c r="S149" s="24">
        <f>IF(AND(Table1[[#This Row],[Is Read]], Table1[[#This Row],[Minutes]]&lt;100), 1, 0)</f>
        <v>0</v>
      </c>
      <c r="T149" s="86">
        <f>IF(Table1[[#This Row],[Is Finished]],(Table1[[#This Row],[Minutes]]-Table1[[#This Row],[Min Left]])/Table1[[#This Row],[Speed]], "")</f>
        <v>933</v>
      </c>
      <c r="U149" s="86">
        <f>IF(Table1[[#This Row],[Is Finished]],Table1[[#This Row],[Min Read]]*(Table1[[#This Row],[Rating]]/5), "")</f>
        <v>933</v>
      </c>
      <c r="V149" s="24">
        <f>IF(Table1[[#This Row],[Read (long)]], Table1[[#This Row],[Rating]], "")</f>
        <v>5</v>
      </c>
    </row>
    <row r="150" spans="1:22" x14ac:dyDescent="0.35">
      <c r="A150" s="10" t="s">
        <v>273</v>
      </c>
      <c r="B150" s="10" t="s">
        <v>274</v>
      </c>
      <c r="C150" s="54" t="s">
        <v>930</v>
      </c>
      <c r="D150" s="8"/>
      <c r="E150" s="20">
        <v>442</v>
      </c>
      <c r="F150" s="21"/>
      <c r="G150" s="22">
        <v>42474</v>
      </c>
      <c r="H150" s="22"/>
      <c r="I150" s="34">
        <v>4</v>
      </c>
      <c r="J150" s="34">
        <v>5</v>
      </c>
      <c r="K150" s="35">
        <v>4</v>
      </c>
      <c r="L150" s="24" t="s">
        <v>931</v>
      </c>
      <c r="M150" s="24">
        <v>2016</v>
      </c>
      <c r="N150" s="24">
        <v>1</v>
      </c>
      <c r="O150" s="24">
        <f>IF(ISNUMBER(Table1[[#This Row],[Year Read]]), 1, 0)</f>
        <v>1</v>
      </c>
      <c r="P150" s="24">
        <f>IF(AND(Table1[[#This Row],[Is Finished]],OR(ISBLANK(Table1[[#This Row],[Min Left]]), Table1[[#This Row],[Min Left]]=0)), 1, 0)</f>
        <v>1</v>
      </c>
      <c r="Q150" s="24">
        <f>IF(AND(Table1[[#This Row],[Is Finished]], NOT(Table1[[#This Row],[Is Read]])), 1, 0)</f>
        <v>0</v>
      </c>
      <c r="R150" s="24">
        <f>IF(AND(Table1[[#This Row],[Is Read]], Table1[[#This Row],[Minutes]]&gt;=100), 1, 0)</f>
        <v>1</v>
      </c>
      <c r="S150" s="24">
        <f>IF(AND(Table1[[#This Row],[Is Read]], Table1[[#This Row],[Minutes]]&lt;100), 1, 0)</f>
        <v>0</v>
      </c>
      <c r="T150" s="86">
        <f>IF(Table1[[#This Row],[Is Finished]],(Table1[[#This Row],[Minutes]]-Table1[[#This Row],[Min Left]])/Table1[[#This Row],[Speed]], "")</f>
        <v>442</v>
      </c>
      <c r="U150" s="86">
        <f>IF(Table1[[#This Row],[Is Finished]],Table1[[#This Row],[Min Read]]*(Table1[[#This Row],[Rating]]/5), "")</f>
        <v>353.6</v>
      </c>
      <c r="V150" s="24">
        <f>IF(Table1[[#This Row],[Read (long)]], Table1[[#This Row],[Rating]], "")</f>
        <v>4</v>
      </c>
    </row>
    <row r="151" spans="1:22" x14ac:dyDescent="0.35">
      <c r="A151" s="10" t="s">
        <v>271</v>
      </c>
      <c r="B151" s="10" t="s">
        <v>272</v>
      </c>
      <c r="C151" s="54" t="s">
        <v>446</v>
      </c>
      <c r="D151" s="8"/>
      <c r="E151" s="20">
        <v>823</v>
      </c>
      <c r="F151" s="21"/>
      <c r="G151" s="22">
        <v>42474</v>
      </c>
      <c r="H151" s="22"/>
      <c r="I151" s="34">
        <v>4</v>
      </c>
      <c r="J151" s="34">
        <v>5</v>
      </c>
      <c r="K151" s="35">
        <v>4</v>
      </c>
      <c r="L151" s="24" t="s">
        <v>932</v>
      </c>
      <c r="M151" s="24">
        <v>2016</v>
      </c>
      <c r="N151" s="24">
        <v>1</v>
      </c>
      <c r="O151" s="24">
        <f>IF(ISNUMBER(Table1[[#This Row],[Year Read]]), 1, 0)</f>
        <v>1</v>
      </c>
      <c r="P151" s="24">
        <f>IF(AND(Table1[[#This Row],[Is Finished]],OR(ISBLANK(Table1[[#This Row],[Min Left]]), Table1[[#This Row],[Min Left]]=0)), 1, 0)</f>
        <v>1</v>
      </c>
      <c r="Q151" s="24">
        <f>IF(AND(Table1[[#This Row],[Is Finished]], NOT(Table1[[#This Row],[Is Read]])), 1, 0)</f>
        <v>0</v>
      </c>
      <c r="R151" s="24">
        <f>IF(AND(Table1[[#This Row],[Is Read]], Table1[[#This Row],[Minutes]]&gt;=100), 1, 0)</f>
        <v>1</v>
      </c>
      <c r="S151" s="24">
        <f>IF(AND(Table1[[#This Row],[Is Read]], Table1[[#This Row],[Minutes]]&lt;100), 1, 0)</f>
        <v>0</v>
      </c>
      <c r="T151" s="86">
        <f>IF(Table1[[#This Row],[Is Finished]],(Table1[[#This Row],[Minutes]]-Table1[[#This Row],[Min Left]])/Table1[[#This Row],[Speed]], "")</f>
        <v>823</v>
      </c>
      <c r="U151" s="86">
        <f>IF(Table1[[#This Row],[Is Finished]],Table1[[#This Row],[Min Read]]*(Table1[[#This Row],[Rating]]/5), "")</f>
        <v>658.40000000000009</v>
      </c>
      <c r="V151" s="24">
        <f>IF(Table1[[#This Row],[Read (long)]], Table1[[#This Row],[Rating]], "")</f>
        <v>4</v>
      </c>
    </row>
    <row r="152" spans="1:22" ht="15" thickBot="1" x14ac:dyDescent="0.4">
      <c r="A152" s="10" t="s">
        <v>275</v>
      </c>
      <c r="B152" s="10" t="s">
        <v>116</v>
      </c>
      <c r="C152" s="54" t="s">
        <v>463</v>
      </c>
      <c r="D152" s="51"/>
      <c r="E152" s="30">
        <v>713</v>
      </c>
      <c r="F152" s="21"/>
      <c r="G152" s="52">
        <v>42456</v>
      </c>
      <c r="H152" s="52"/>
      <c r="I152" s="49">
        <v>4</v>
      </c>
      <c r="J152" s="49">
        <v>4</v>
      </c>
      <c r="K152" s="50">
        <v>4</v>
      </c>
      <c r="L152" s="24" t="s">
        <v>936</v>
      </c>
      <c r="M152" s="24">
        <v>2016</v>
      </c>
      <c r="N152" s="24">
        <v>1</v>
      </c>
      <c r="O152" s="24">
        <f>IF(ISNUMBER(Table1[[#This Row],[Year Read]]), 1, 0)</f>
        <v>1</v>
      </c>
      <c r="P152" s="24">
        <f>IF(AND(Table1[[#This Row],[Is Finished]],OR(ISBLANK(Table1[[#This Row],[Min Left]]), Table1[[#This Row],[Min Left]]=0)), 1, 0)</f>
        <v>1</v>
      </c>
      <c r="Q152" s="24">
        <f>IF(AND(Table1[[#This Row],[Is Finished]], NOT(Table1[[#This Row],[Is Read]])), 1, 0)</f>
        <v>0</v>
      </c>
      <c r="R152" s="24">
        <f>IF(AND(Table1[[#This Row],[Is Read]], Table1[[#This Row],[Minutes]]&gt;=100), 1, 0)</f>
        <v>1</v>
      </c>
      <c r="S152" s="24">
        <f>IF(AND(Table1[[#This Row],[Is Read]], Table1[[#This Row],[Minutes]]&lt;100), 1, 0)</f>
        <v>0</v>
      </c>
      <c r="T152" s="86">
        <f>IF(Table1[[#This Row],[Is Finished]],(Table1[[#This Row],[Minutes]]-Table1[[#This Row],[Min Left]])/Table1[[#This Row],[Speed]], "")</f>
        <v>713</v>
      </c>
      <c r="U152" s="86">
        <f>IF(Table1[[#This Row],[Is Finished]],Table1[[#This Row],[Min Read]]*(Table1[[#This Row],[Rating]]/5), "")</f>
        <v>570.4</v>
      </c>
      <c r="V152" s="24">
        <f>IF(Table1[[#This Row],[Read (long)]], Table1[[#This Row],[Rating]], "")</f>
        <v>4</v>
      </c>
    </row>
    <row r="153" spans="1:22" x14ac:dyDescent="0.35">
      <c r="A153" s="10" t="s">
        <v>276</v>
      </c>
      <c r="B153" s="10" t="s">
        <v>21</v>
      </c>
      <c r="C153" s="54" t="s">
        <v>933</v>
      </c>
      <c r="D153" s="10" t="s">
        <v>934</v>
      </c>
      <c r="E153" s="24">
        <v>635</v>
      </c>
      <c r="F153" s="21"/>
      <c r="G153" s="32">
        <v>42456</v>
      </c>
      <c r="H153" s="32"/>
      <c r="I153" s="38">
        <v>3</v>
      </c>
      <c r="J153" s="38">
        <v>3</v>
      </c>
      <c r="K153" s="39">
        <v>3</v>
      </c>
      <c r="L153" s="24" t="s">
        <v>935</v>
      </c>
      <c r="M153" s="24">
        <v>2016</v>
      </c>
      <c r="N153" s="24">
        <v>1</v>
      </c>
      <c r="O153" s="24">
        <f>IF(ISNUMBER(Table1[[#This Row],[Year Read]]), 1, 0)</f>
        <v>1</v>
      </c>
      <c r="P153" s="24">
        <f>IF(AND(Table1[[#This Row],[Is Finished]],OR(ISBLANK(Table1[[#This Row],[Min Left]]), Table1[[#This Row],[Min Left]]=0)), 1, 0)</f>
        <v>1</v>
      </c>
      <c r="Q153" s="24">
        <f>IF(AND(Table1[[#This Row],[Is Finished]], NOT(Table1[[#This Row],[Is Read]])), 1, 0)</f>
        <v>0</v>
      </c>
      <c r="R153" s="24">
        <f>IF(AND(Table1[[#This Row],[Is Read]], Table1[[#This Row],[Minutes]]&gt;=100), 1, 0)</f>
        <v>1</v>
      </c>
      <c r="S153" s="24">
        <f>IF(AND(Table1[[#This Row],[Is Read]], Table1[[#This Row],[Minutes]]&lt;100), 1, 0)</f>
        <v>0</v>
      </c>
      <c r="T153" s="86">
        <f>IF(Table1[[#This Row],[Is Finished]],(Table1[[#This Row],[Minutes]]-Table1[[#This Row],[Min Left]])/Table1[[#This Row],[Speed]], "")</f>
        <v>635</v>
      </c>
      <c r="U153" s="86">
        <f>IF(Table1[[#This Row],[Is Finished]],Table1[[#This Row],[Min Read]]*(Table1[[#This Row],[Rating]]/5), "")</f>
        <v>381</v>
      </c>
      <c r="V153" s="24">
        <f>IF(Table1[[#This Row],[Read (long)]], Table1[[#This Row],[Rating]], "")</f>
        <v>3</v>
      </c>
    </row>
    <row r="154" spans="1:22" x14ac:dyDescent="0.35">
      <c r="A154" s="10" t="s">
        <v>277</v>
      </c>
      <c r="B154" s="10" t="s">
        <v>278</v>
      </c>
      <c r="C154" s="54" t="s">
        <v>937</v>
      </c>
      <c r="D154" s="10"/>
      <c r="E154" s="30">
        <v>416</v>
      </c>
      <c r="F154" s="21"/>
      <c r="G154" s="32">
        <v>42449</v>
      </c>
      <c r="H154" s="32"/>
      <c r="I154" s="38">
        <v>3</v>
      </c>
      <c r="J154" s="38">
        <v>4</v>
      </c>
      <c r="K154" s="39">
        <v>2</v>
      </c>
      <c r="L154" s="24" t="s">
        <v>938</v>
      </c>
      <c r="M154" s="24">
        <v>2016</v>
      </c>
      <c r="N154" s="24">
        <v>1</v>
      </c>
      <c r="O154" s="24">
        <f>IF(ISNUMBER(Table1[[#This Row],[Year Read]]), 1, 0)</f>
        <v>1</v>
      </c>
      <c r="P154" s="24">
        <f>IF(AND(Table1[[#This Row],[Is Finished]],OR(ISBLANK(Table1[[#This Row],[Min Left]]), Table1[[#This Row],[Min Left]]=0)), 1, 0)</f>
        <v>1</v>
      </c>
      <c r="Q154" s="24">
        <f>IF(AND(Table1[[#This Row],[Is Finished]], NOT(Table1[[#This Row],[Is Read]])), 1, 0)</f>
        <v>0</v>
      </c>
      <c r="R154" s="24">
        <f>IF(AND(Table1[[#This Row],[Is Read]], Table1[[#This Row],[Minutes]]&gt;=100), 1, 0)</f>
        <v>1</v>
      </c>
      <c r="S154" s="24">
        <f>IF(AND(Table1[[#This Row],[Is Read]], Table1[[#This Row],[Minutes]]&lt;100), 1, 0)</f>
        <v>0</v>
      </c>
      <c r="T154" s="86">
        <f>IF(Table1[[#This Row],[Is Finished]],(Table1[[#This Row],[Minutes]]-Table1[[#This Row],[Min Left]])/Table1[[#This Row],[Speed]], "")</f>
        <v>416</v>
      </c>
      <c r="U154" s="86">
        <f>IF(Table1[[#This Row],[Is Finished]],Table1[[#This Row],[Min Read]]*(Table1[[#This Row],[Rating]]/5), "")</f>
        <v>249.6</v>
      </c>
      <c r="V154" s="24">
        <f>IF(Table1[[#This Row],[Read (long)]], Table1[[#This Row],[Rating]], "")</f>
        <v>3</v>
      </c>
    </row>
    <row r="155" spans="1:22" x14ac:dyDescent="0.35">
      <c r="A155" s="10" t="s">
        <v>939</v>
      </c>
      <c r="B155" s="10" t="s">
        <v>254</v>
      </c>
      <c r="C155" s="54" t="s">
        <v>481</v>
      </c>
      <c r="D155" s="10" t="s">
        <v>940</v>
      </c>
      <c r="E155" s="30">
        <v>1189</v>
      </c>
      <c r="F155" s="21"/>
      <c r="G155" s="32">
        <v>42439</v>
      </c>
      <c r="H155" s="32"/>
      <c r="I155" s="38">
        <v>5</v>
      </c>
      <c r="J155" s="38">
        <v>5</v>
      </c>
      <c r="K155" s="39">
        <v>5</v>
      </c>
      <c r="L155" s="24" t="s">
        <v>941</v>
      </c>
      <c r="M155" s="24">
        <v>2016</v>
      </c>
      <c r="N155" s="24">
        <v>1</v>
      </c>
      <c r="O155" s="24">
        <f>IF(ISNUMBER(Table1[[#This Row],[Year Read]]), 1, 0)</f>
        <v>1</v>
      </c>
      <c r="P155" s="24">
        <f>IF(AND(Table1[[#This Row],[Is Finished]],OR(ISBLANK(Table1[[#This Row],[Min Left]]), Table1[[#This Row],[Min Left]]=0)), 1, 0)</f>
        <v>1</v>
      </c>
      <c r="Q155" s="24">
        <f>IF(AND(Table1[[#This Row],[Is Finished]], NOT(Table1[[#This Row],[Is Read]])), 1, 0)</f>
        <v>0</v>
      </c>
      <c r="R155" s="24">
        <f>IF(AND(Table1[[#This Row],[Is Read]], Table1[[#This Row],[Minutes]]&gt;=100), 1, 0)</f>
        <v>1</v>
      </c>
      <c r="S155" s="24">
        <f>IF(AND(Table1[[#This Row],[Is Read]], Table1[[#This Row],[Minutes]]&lt;100), 1, 0)</f>
        <v>0</v>
      </c>
      <c r="T155" s="86">
        <f>IF(Table1[[#This Row],[Is Finished]],(Table1[[#This Row],[Minutes]]-Table1[[#This Row],[Min Left]])/Table1[[#This Row],[Speed]], "")</f>
        <v>1189</v>
      </c>
      <c r="U155" s="86">
        <f>IF(Table1[[#This Row],[Is Finished]],Table1[[#This Row],[Min Read]]*(Table1[[#This Row],[Rating]]/5), "")</f>
        <v>1189</v>
      </c>
      <c r="V155" s="24">
        <f>IF(Table1[[#This Row],[Read (long)]], Table1[[#This Row],[Rating]], "")</f>
        <v>5</v>
      </c>
    </row>
    <row r="156" spans="1:22" x14ac:dyDescent="0.35">
      <c r="A156" s="10" t="s">
        <v>279</v>
      </c>
      <c r="B156" s="10" t="s">
        <v>280</v>
      </c>
      <c r="C156" s="54" t="s">
        <v>280</v>
      </c>
      <c r="D156" s="10"/>
      <c r="E156" s="24">
        <v>175</v>
      </c>
      <c r="F156" s="21"/>
      <c r="G156" s="32">
        <v>42401</v>
      </c>
      <c r="H156" s="32"/>
      <c r="I156" s="38">
        <v>2</v>
      </c>
      <c r="J156" s="38">
        <v>2</v>
      </c>
      <c r="K156" s="39">
        <v>2</v>
      </c>
      <c r="L156" s="24" t="s">
        <v>743</v>
      </c>
      <c r="M156" s="24">
        <v>2016</v>
      </c>
      <c r="N156" s="24">
        <v>1</v>
      </c>
      <c r="O156" s="24">
        <f>IF(ISNUMBER(Table1[[#This Row],[Year Read]]), 1, 0)</f>
        <v>1</v>
      </c>
      <c r="P156" s="24">
        <f>IF(AND(Table1[[#This Row],[Is Finished]],OR(ISBLANK(Table1[[#This Row],[Min Left]]), Table1[[#This Row],[Min Left]]=0)), 1, 0)</f>
        <v>1</v>
      </c>
      <c r="Q156" s="24">
        <f>IF(AND(Table1[[#This Row],[Is Finished]], NOT(Table1[[#This Row],[Is Read]])), 1, 0)</f>
        <v>0</v>
      </c>
      <c r="R156" s="24">
        <f>IF(AND(Table1[[#This Row],[Is Read]], Table1[[#This Row],[Minutes]]&gt;=100), 1, 0)</f>
        <v>1</v>
      </c>
      <c r="S156" s="24">
        <f>IF(AND(Table1[[#This Row],[Is Read]], Table1[[#This Row],[Minutes]]&lt;100), 1, 0)</f>
        <v>0</v>
      </c>
      <c r="T156" s="86">
        <f>IF(Table1[[#This Row],[Is Finished]],(Table1[[#This Row],[Minutes]]-Table1[[#This Row],[Min Left]])/Table1[[#This Row],[Speed]], "")</f>
        <v>175</v>
      </c>
      <c r="U156" s="86">
        <f>IF(Table1[[#This Row],[Is Finished]],Table1[[#This Row],[Min Read]]*(Table1[[#This Row],[Rating]]/5), "")</f>
        <v>70</v>
      </c>
      <c r="V156" s="24">
        <f>IF(Table1[[#This Row],[Read (long)]], Table1[[#This Row],[Rating]], "")</f>
        <v>2</v>
      </c>
    </row>
    <row r="157" spans="1:22" x14ac:dyDescent="0.35">
      <c r="A157" s="10" t="s">
        <v>744</v>
      </c>
      <c r="B157" s="10" t="s">
        <v>254</v>
      </c>
      <c r="C157" s="54" t="s">
        <v>481</v>
      </c>
      <c r="D157" s="10" t="s">
        <v>745</v>
      </c>
      <c r="E157" s="30">
        <v>1148</v>
      </c>
      <c r="F157" s="21"/>
      <c r="G157" s="32">
        <v>42401</v>
      </c>
      <c r="H157" s="32" t="b">
        <v>1</v>
      </c>
      <c r="I157" s="38">
        <v>5</v>
      </c>
      <c r="J157" s="38">
        <v>5</v>
      </c>
      <c r="K157" s="39">
        <v>5</v>
      </c>
      <c r="L157" s="24" t="s">
        <v>746</v>
      </c>
      <c r="M157" s="24">
        <v>2016</v>
      </c>
      <c r="N157" s="24">
        <v>1</v>
      </c>
      <c r="O157" s="24">
        <f>IF(ISNUMBER(Table1[[#This Row],[Year Read]]), 1, 0)</f>
        <v>1</v>
      </c>
      <c r="P157" s="24">
        <f>IF(AND(Table1[[#This Row],[Is Finished]],OR(ISBLANK(Table1[[#This Row],[Min Left]]), Table1[[#This Row],[Min Left]]=0)), 1, 0)</f>
        <v>1</v>
      </c>
      <c r="Q157" s="24">
        <f>IF(AND(Table1[[#This Row],[Is Finished]], NOT(Table1[[#This Row],[Is Read]])), 1, 0)</f>
        <v>0</v>
      </c>
      <c r="R157" s="24">
        <f>IF(AND(Table1[[#This Row],[Is Read]], Table1[[#This Row],[Minutes]]&gt;=100), 1, 0)</f>
        <v>1</v>
      </c>
      <c r="S157" s="24">
        <f>IF(AND(Table1[[#This Row],[Is Read]], Table1[[#This Row],[Minutes]]&lt;100), 1, 0)</f>
        <v>0</v>
      </c>
      <c r="T157" s="86">
        <f>IF(Table1[[#This Row],[Is Finished]],(Table1[[#This Row],[Minutes]]-Table1[[#This Row],[Min Left]])/Table1[[#This Row],[Speed]], "")</f>
        <v>1148</v>
      </c>
      <c r="U157" s="86">
        <f>IF(Table1[[#This Row],[Is Finished]],Table1[[#This Row],[Min Read]]*(Table1[[#This Row],[Rating]]/5), "")</f>
        <v>1148</v>
      </c>
      <c r="V157" s="24">
        <f>IF(Table1[[#This Row],[Read (long)]], Table1[[#This Row],[Rating]], "")</f>
        <v>5</v>
      </c>
    </row>
    <row r="158" spans="1:22" x14ac:dyDescent="0.35">
      <c r="A158" s="10" t="s">
        <v>750</v>
      </c>
      <c r="B158" s="10" t="s">
        <v>281</v>
      </c>
      <c r="C158" s="54" t="s">
        <v>749</v>
      </c>
      <c r="D158" s="10" t="s">
        <v>750</v>
      </c>
      <c r="E158" s="24">
        <v>168</v>
      </c>
      <c r="F158" s="21"/>
      <c r="G158" s="32">
        <v>42386</v>
      </c>
      <c r="H158" s="32"/>
      <c r="I158" s="38">
        <v>5</v>
      </c>
      <c r="J158" s="38">
        <v>5</v>
      </c>
      <c r="K158" s="39">
        <v>5</v>
      </c>
      <c r="L158" s="24" t="s">
        <v>751</v>
      </c>
      <c r="M158" s="24">
        <v>2016</v>
      </c>
      <c r="N158" s="24">
        <v>1</v>
      </c>
      <c r="O158" s="24">
        <f>IF(ISNUMBER(Table1[[#This Row],[Year Read]]), 1, 0)</f>
        <v>1</v>
      </c>
      <c r="P158" s="24">
        <f>IF(AND(Table1[[#This Row],[Is Finished]],OR(ISBLANK(Table1[[#This Row],[Min Left]]), Table1[[#This Row],[Min Left]]=0)), 1, 0)</f>
        <v>1</v>
      </c>
      <c r="Q158" s="24">
        <f>IF(AND(Table1[[#This Row],[Is Finished]], NOT(Table1[[#This Row],[Is Read]])), 1, 0)</f>
        <v>0</v>
      </c>
      <c r="R158" s="24">
        <f>IF(AND(Table1[[#This Row],[Is Read]], Table1[[#This Row],[Minutes]]&gt;=100), 1, 0)</f>
        <v>1</v>
      </c>
      <c r="S158" s="24">
        <f>IF(AND(Table1[[#This Row],[Is Read]], Table1[[#This Row],[Minutes]]&lt;100), 1, 0)</f>
        <v>0</v>
      </c>
      <c r="T158" s="86">
        <f>IF(Table1[[#This Row],[Is Finished]],(Table1[[#This Row],[Minutes]]-Table1[[#This Row],[Min Left]])/Table1[[#This Row],[Speed]], "")</f>
        <v>168</v>
      </c>
      <c r="U158" s="86">
        <f>IF(Table1[[#This Row],[Is Finished]],Table1[[#This Row],[Min Read]]*(Table1[[#This Row],[Rating]]/5), "")</f>
        <v>168</v>
      </c>
      <c r="V158" s="24">
        <f>IF(Table1[[#This Row],[Read (long)]], Table1[[#This Row],[Rating]], "")</f>
        <v>5</v>
      </c>
    </row>
    <row r="159" spans="1:22" x14ac:dyDescent="0.35">
      <c r="A159" s="10" t="s">
        <v>1028</v>
      </c>
      <c r="B159" s="10" t="s">
        <v>262</v>
      </c>
      <c r="C159" s="54" t="s">
        <v>467</v>
      </c>
      <c r="D159" s="10" t="s">
        <v>747</v>
      </c>
      <c r="E159" s="24">
        <v>854</v>
      </c>
      <c r="F159" s="21"/>
      <c r="G159" s="32">
        <v>42386</v>
      </c>
      <c r="H159" s="32" t="b">
        <v>1</v>
      </c>
      <c r="I159" s="38">
        <v>5</v>
      </c>
      <c r="J159" s="38">
        <v>5</v>
      </c>
      <c r="K159" s="39">
        <v>5</v>
      </c>
      <c r="L159" s="24" t="s">
        <v>748</v>
      </c>
      <c r="M159" s="24">
        <v>2016</v>
      </c>
      <c r="N159" s="24">
        <v>1</v>
      </c>
      <c r="O159" s="24">
        <f>IF(ISNUMBER(Table1[[#This Row],[Year Read]]), 1, 0)</f>
        <v>1</v>
      </c>
      <c r="P159" s="24">
        <f>IF(AND(Table1[[#This Row],[Is Finished]],OR(ISBLANK(Table1[[#This Row],[Min Left]]), Table1[[#This Row],[Min Left]]=0)), 1, 0)</f>
        <v>1</v>
      </c>
      <c r="Q159" s="24">
        <f>IF(AND(Table1[[#This Row],[Is Finished]], NOT(Table1[[#This Row],[Is Read]])), 1, 0)</f>
        <v>0</v>
      </c>
      <c r="R159" s="24">
        <f>IF(AND(Table1[[#This Row],[Is Read]], Table1[[#This Row],[Minutes]]&gt;=100), 1, 0)</f>
        <v>1</v>
      </c>
      <c r="S159" s="24">
        <f>IF(AND(Table1[[#This Row],[Is Read]], Table1[[#This Row],[Minutes]]&lt;100), 1, 0)</f>
        <v>0</v>
      </c>
      <c r="T159" s="86">
        <f>IF(Table1[[#This Row],[Is Finished]],(Table1[[#This Row],[Minutes]]-Table1[[#This Row],[Min Left]])/Table1[[#This Row],[Speed]], "")</f>
        <v>854</v>
      </c>
      <c r="U159" s="86">
        <f>IF(Table1[[#This Row],[Is Finished]],Table1[[#This Row],[Min Read]]*(Table1[[#This Row],[Rating]]/5), "")</f>
        <v>854</v>
      </c>
      <c r="V159" s="24">
        <f>IF(Table1[[#This Row],[Read (long)]], Table1[[#This Row],[Rating]], "")</f>
        <v>5</v>
      </c>
    </row>
    <row r="160" spans="1:22" x14ac:dyDescent="0.35">
      <c r="A160" t="s">
        <v>282</v>
      </c>
      <c r="B160" t="s">
        <v>283</v>
      </c>
      <c r="C160" s="55" t="s">
        <v>1015</v>
      </c>
      <c r="D160" s="6" t="s">
        <v>1016</v>
      </c>
      <c r="E160" s="30">
        <v>563</v>
      </c>
      <c r="F160" s="1">
        <v>0</v>
      </c>
      <c r="G160" s="31">
        <v>42379</v>
      </c>
      <c r="H160" s="32" t="b">
        <v>1</v>
      </c>
      <c r="I160" s="37">
        <v>5</v>
      </c>
      <c r="J160" s="38"/>
      <c r="K160" s="39"/>
      <c r="L160" s="9"/>
      <c r="M160" s="24">
        <v>2016</v>
      </c>
      <c r="N160" s="24">
        <v>1</v>
      </c>
      <c r="O160" s="24">
        <f>IF(ISNUMBER(Table1[[#This Row],[Year Read]]), 1, 0)</f>
        <v>1</v>
      </c>
      <c r="P160" s="24">
        <f>IF(AND(Table1[[#This Row],[Is Finished]],OR(ISBLANK(Table1[[#This Row],[Min Left]]), Table1[[#This Row],[Min Left]]=0)), 1, 0)</f>
        <v>1</v>
      </c>
      <c r="Q160" s="24">
        <f>IF(AND(Table1[[#This Row],[Is Finished]], NOT(Table1[[#This Row],[Is Read]])), 1, 0)</f>
        <v>0</v>
      </c>
      <c r="R160" s="24">
        <f>IF(AND(Table1[[#This Row],[Is Read]], Table1[[#This Row],[Minutes]]&gt;=100), 1, 0)</f>
        <v>1</v>
      </c>
      <c r="S160" s="24">
        <f>IF(AND(Table1[[#This Row],[Is Read]], Table1[[#This Row],[Minutes]]&lt;100), 1, 0)</f>
        <v>0</v>
      </c>
      <c r="T160" s="86">
        <f>IF(Table1[[#This Row],[Is Finished]],(Table1[[#This Row],[Minutes]]-Table1[[#This Row],[Min Left]])/Table1[[#This Row],[Speed]], "")</f>
        <v>563</v>
      </c>
      <c r="U160" s="86">
        <f>IF(Table1[[#This Row],[Is Finished]],Table1[[#This Row],[Min Read]]*(Table1[[#This Row],[Rating]]/5), "")</f>
        <v>563</v>
      </c>
      <c r="V160" s="24">
        <f>IF(Table1[[#This Row],[Read (long)]], Table1[[#This Row],[Rating]], "")</f>
        <v>5</v>
      </c>
    </row>
    <row r="161" spans="1:22" x14ac:dyDescent="0.35">
      <c r="A161" s="10" t="s">
        <v>752</v>
      </c>
      <c r="B161" s="10" t="s">
        <v>284</v>
      </c>
      <c r="C161" s="54" t="s">
        <v>452</v>
      </c>
      <c r="D161" s="10" t="s">
        <v>753</v>
      </c>
      <c r="E161" s="24">
        <v>1006</v>
      </c>
      <c r="F161" s="21"/>
      <c r="G161" s="32">
        <v>42374</v>
      </c>
      <c r="H161" s="32"/>
      <c r="I161" s="38">
        <v>4</v>
      </c>
      <c r="J161" s="38">
        <v>5</v>
      </c>
      <c r="K161" s="39">
        <v>4</v>
      </c>
      <c r="L161" s="24" t="s">
        <v>754</v>
      </c>
      <c r="M161" s="24">
        <v>2016</v>
      </c>
      <c r="N161" s="24">
        <v>1</v>
      </c>
      <c r="O161" s="24">
        <f>IF(ISNUMBER(Table1[[#This Row],[Year Read]]), 1, 0)</f>
        <v>1</v>
      </c>
      <c r="P161" s="24">
        <f>IF(AND(Table1[[#This Row],[Is Finished]],OR(ISBLANK(Table1[[#This Row],[Min Left]]), Table1[[#This Row],[Min Left]]=0)), 1, 0)</f>
        <v>1</v>
      </c>
      <c r="Q161" s="24">
        <f>IF(AND(Table1[[#This Row],[Is Finished]], NOT(Table1[[#This Row],[Is Read]])), 1, 0)</f>
        <v>0</v>
      </c>
      <c r="R161" s="24">
        <f>IF(AND(Table1[[#This Row],[Is Read]], Table1[[#This Row],[Minutes]]&gt;=100), 1, 0)</f>
        <v>1</v>
      </c>
      <c r="S161" s="24">
        <f>IF(AND(Table1[[#This Row],[Is Read]], Table1[[#This Row],[Minutes]]&lt;100), 1, 0)</f>
        <v>0</v>
      </c>
      <c r="T161" s="86">
        <f>IF(Table1[[#This Row],[Is Finished]],(Table1[[#This Row],[Minutes]]-Table1[[#This Row],[Min Left]])/Table1[[#This Row],[Speed]], "")</f>
        <v>1006</v>
      </c>
      <c r="U161" s="86">
        <f>IF(Table1[[#This Row],[Is Finished]],Table1[[#This Row],[Min Read]]*(Table1[[#This Row],[Rating]]/5), "")</f>
        <v>804.80000000000007</v>
      </c>
      <c r="V161" s="24">
        <f>IF(Table1[[#This Row],[Read (long)]], Table1[[#This Row],[Rating]], "")</f>
        <v>4</v>
      </c>
    </row>
    <row r="162" spans="1:22" x14ac:dyDescent="0.35">
      <c r="A162" t="s">
        <v>7</v>
      </c>
      <c r="B162" t="s">
        <v>8</v>
      </c>
      <c r="C162" s="1" t="s">
        <v>529</v>
      </c>
      <c r="D162" s="6"/>
      <c r="E162" s="27">
        <v>92</v>
      </c>
      <c r="F162" s="1">
        <v>0</v>
      </c>
      <c r="G162" s="28">
        <v>42354</v>
      </c>
      <c r="H162" s="28"/>
      <c r="I162" s="41">
        <v>3</v>
      </c>
      <c r="J162" s="41"/>
      <c r="K162" s="41"/>
      <c r="L162" s="26"/>
      <c r="M162" s="24">
        <v>2015</v>
      </c>
      <c r="N162" s="24">
        <v>1</v>
      </c>
      <c r="O162" s="24">
        <f>IF(ISNUMBER(Table1[[#This Row],[Year Read]]), 1, 0)</f>
        <v>1</v>
      </c>
      <c r="P162" s="24">
        <f>IF(AND(Table1[[#This Row],[Is Finished]],OR(ISBLANK(Table1[[#This Row],[Min Left]]), Table1[[#This Row],[Min Left]]=0)), 1, 0)</f>
        <v>1</v>
      </c>
      <c r="Q162" s="24">
        <f>IF(AND(Table1[[#This Row],[Is Finished]], NOT(Table1[[#This Row],[Is Read]])), 1, 0)</f>
        <v>0</v>
      </c>
      <c r="R162" s="24">
        <f>IF(AND(Table1[[#This Row],[Is Read]], Table1[[#This Row],[Minutes]]&gt;=100), 1, 0)</f>
        <v>0</v>
      </c>
      <c r="S162" s="24">
        <f>IF(AND(Table1[[#This Row],[Is Read]], Table1[[#This Row],[Minutes]]&lt;100), 1, 0)</f>
        <v>1</v>
      </c>
      <c r="T162" s="86">
        <f>IF(Table1[[#This Row],[Is Finished]],(Table1[[#This Row],[Minutes]]-Table1[[#This Row],[Min Left]])/Table1[[#This Row],[Speed]], "")</f>
        <v>92</v>
      </c>
      <c r="U162" s="86">
        <f>IF(Table1[[#This Row],[Is Finished]],Table1[[#This Row],[Min Read]]*(Table1[[#This Row],[Rating]]/5), "")</f>
        <v>55.199999999999996</v>
      </c>
      <c r="V162" s="24" t="str">
        <f>IF(Table1[[#This Row],[Read (long)]], Table1[[#This Row],[Rating]], "")</f>
        <v/>
      </c>
    </row>
    <row r="163" spans="1:22" x14ac:dyDescent="0.35">
      <c r="A163" s="10" t="s">
        <v>9</v>
      </c>
      <c r="B163" s="10" t="s">
        <v>10</v>
      </c>
      <c r="C163" s="8" t="s">
        <v>570</v>
      </c>
      <c r="D163" s="10"/>
      <c r="E163" s="24">
        <v>1064</v>
      </c>
      <c r="F163" s="21"/>
      <c r="G163" s="32">
        <v>42342</v>
      </c>
      <c r="H163" s="32"/>
      <c r="I163" s="38">
        <v>2</v>
      </c>
      <c r="J163" s="38">
        <v>2</v>
      </c>
      <c r="K163" s="39">
        <v>2</v>
      </c>
      <c r="L163" s="24" t="s">
        <v>755</v>
      </c>
      <c r="M163" s="24">
        <v>2015</v>
      </c>
      <c r="N163" s="24">
        <v>1</v>
      </c>
      <c r="O163" s="24">
        <f>IF(ISNUMBER(Table1[[#This Row],[Year Read]]), 1, 0)</f>
        <v>1</v>
      </c>
      <c r="P163" s="24">
        <f>IF(AND(Table1[[#This Row],[Is Finished]],OR(ISBLANK(Table1[[#This Row],[Min Left]]), Table1[[#This Row],[Min Left]]=0)), 1, 0)</f>
        <v>1</v>
      </c>
      <c r="Q163" s="24">
        <f>IF(AND(Table1[[#This Row],[Is Finished]], NOT(Table1[[#This Row],[Is Read]])), 1, 0)</f>
        <v>0</v>
      </c>
      <c r="R163" s="24">
        <f>IF(AND(Table1[[#This Row],[Is Read]], Table1[[#This Row],[Minutes]]&gt;=100), 1, 0)</f>
        <v>1</v>
      </c>
      <c r="S163" s="24">
        <f>IF(AND(Table1[[#This Row],[Is Read]], Table1[[#This Row],[Minutes]]&lt;100), 1, 0)</f>
        <v>0</v>
      </c>
      <c r="T163" s="86">
        <f>IF(Table1[[#This Row],[Is Finished]],(Table1[[#This Row],[Minutes]]-Table1[[#This Row],[Min Left]])/Table1[[#This Row],[Speed]], "")</f>
        <v>1064</v>
      </c>
      <c r="U163" s="86">
        <f>IF(Table1[[#This Row],[Is Finished]],Table1[[#This Row],[Min Read]]*(Table1[[#This Row],[Rating]]/5), "")</f>
        <v>425.6</v>
      </c>
      <c r="V163" s="24">
        <f>IF(Table1[[#This Row],[Read (long)]], Table1[[#This Row],[Rating]], "")</f>
        <v>2</v>
      </c>
    </row>
    <row r="164" spans="1:22" x14ac:dyDescent="0.35">
      <c r="A164" s="10" t="s">
        <v>761</v>
      </c>
      <c r="B164" s="10" t="s">
        <v>13</v>
      </c>
      <c r="C164" s="10" t="s">
        <v>762</v>
      </c>
      <c r="D164" s="10" t="s">
        <v>763</v>
      </c>
      <c r="E164" s="27">
        <v>711</v>
      </c>
      <c r="F164" s="21"/>
      <c r="G164" s="32">
        <v>42298</v>
      </c>
      <c r="H164" s="32"/>
      <c r="I164" s="38">
        <v>2</v>
      </c>
      <c r="J164" s="38">
        <v>2</v>
      </c>
      <c r="K164" s="39">
        <v>2</v>
      </c>
      <c r="L164" s="24" t="s">
        <v>764</v>
      </c>
      <c r="M164" s="24">
        <v>2015</v>
      </c>
      <c r="N164" s="24">
        <v>1</v>
      </c>
      <c r="O164" s="24">
        <f>IF(ISNUMBER(Table1[[#This Row],[Year Read]]), 1, 0)</f>
        <v>1</v>
      </c>
      <c r="P164" s="24">
        <f>IF(AND(Table1[[#This Row],[Is Finished]],OR(ISBLANK(Table1[[#This Row],[Min Left]]), Table1[[#This Row],[Min Left]]=0)), 1, 0)</f>
        <v>1</v>
      </c>
      <c r="Q164" s="24">
        <f>IF(AND(Table1[[#This Row],[Is Finished]], NOT(Table1[[#This Row],[Is Read]])), 1, 0)</f>
        <v>0</v>
      </c>
      <c r="R164" s="24">
        <f>IF(AND(Table1[[#This Row],[Is Read]], Table1[[#This Row],[Minutes]]&gt;=100), 1, 0)</f>
        <v>1</v>
      </c>
      <c r="S164" s="24">
        <f>IF(AND(Table1[[#This Row],[Is Read]], Table1[[#This Row],[Minutes]]&lt;100), 1, 0)</f>
        <v>0</v>
      </c>
      <c r="T164" s="86">
        <f>IF(Table1[[#This Row],[Is Finished]],(Table1[[#This Row],[Minutes]]-Table1[[#This Row],[Min Left]])/Table1[[#This Row],[Speed]], "")</f>
        <v>711</v>
      </c>
      <c r="U164" s="86">
        <f>IF(Table1[[#This Row],[Is Finished]],Table1[[#This Row],[Min Read]]*(Table1[[#This Row],[Rating]]/5), "")</f>
        <v>284.40000000000003</v>
      </c>
      <c r="V164" s="24">
        <f>IF(Table1[[#This Row],[Read (long)]], Table1[[#This Row],[Rating]], "")</f>
        <v>2</v>
      </c>
    </row>
    <row r="165" spans="1:22" x14ac:dyDescent="0.35">
      <c r="A165" s="10" t="s">
        <v>756</v>
      </c>
      <c r="B165" s="10" t="s">
        <v>12</v>
      </c>
      <c r="C165" s="10" t="s">
        <v>757</v>
      </c>
      <c r="D165" s="10"/>
      <c r="E165" s="24">
        <v>892</v>
      </c>
      <c r="F165" s="21"/>
      <c r="G165" s="32">
        <v>42298</v>
      </c>
      <c r="H165" s="32"/>
      <c r="I165" s="38">
        <v>2</v>
      </c>
      <c r="J165" s="38">
        <v>2</v>
      </c>
      <c r="K165" s="39">
        <v>2</v>
      </c>
      <c r="L165" s="24" t="s">
        <v>758</v>
      </c>
      <c r="M165" s="24">
        <v>2015</v>
      </c>
      <c r="N165" s="24">
        <v>1</v>
      </c>
      <c r="O165" s="24">
        <f>IF(ISNUMBER(Table1[[#This Row],[Year Read]]), 1, 0)</f>
        <v>1</v>
      </c>
      <c r="P165" s="24">
        <f>IF(AND(Table1[[#This Row],[Is Finished]],OR(ISBLANK(Table1[[#This Row],[Min Left]]), Table1[[#This Row],[Min Left]]=0)), 1, 0)</f>
        <v>1</v>
      </c>
      <c r="Q165" s="24">
        <f>IF(AND(Table1[[#This Row],[Is Finished]], NOT(Table1[[#This Row],[Is Read]])), 1, 0)</f>
        <v>0</v>
      </c>
      <c r="R165" s="24">
        <f>IF(AND(Table1[[#This Row],[Is Read]], Table1[[#This Row],[Minutes]]&gt;=100), 1, 0)</f>
        <v>1</v>
      </c>
      <c r="S165" s="24">
        <f>IF(AND(Table1[[#This Row],[Is Read]], Table1[[#This Row],[Minutes]]&lt;100), 1, 0)</f>
        <v>0</v>
      </c>
      <c r="T165" s="86">
        <f>IF(Table1[[#This Row],[Is Finished]],(Table1[[#This Row],[Minutes]]-Table1[[#This Row],[Min Left]])/Table1[[#This Row],[Speed]], "")</f>
        <v>892</v>
      </c>
      <c r="U165" s="86">
        <f>IF(Table1[[#This Row],[Is Finished]],Table1[[#This Row],[Min Read]]*(Table1[[#This Row],[Rating]]/5), "")</f>
        <v>356.8</v>
      </c>
      <c r="V165" s="24">
        <f>IF(Table1[[#This Row],[Read (long)]], Table1[[#This Row],[Rating]], "")</f>
        <v>2</v>
      </c>
    </row>
    <row r="166" spans="1:22" x14ac:dyDescent="0.35">
      <c r="A166" s="10" t="s">
        <v>759</v>
      </c>
      <c r="B166" s="10" t="s">
        <v>11</v>
      </c>
      <c r="C166" s="10" t="s">
        <v>11</v>
      </c>
      <c r="D166" s="10"/>
      <c r="E166" s="24">
        <v>620</v>
      </c>
      <c r="F166" s="21"/>
      <c r="G166" s="32">
        <v>42298</v>
      </c>
      <c r="H166" s="32"/>
      <c r="I166" s="38">
        <v>2</v>
      </c>
      <c r="J166" s="38">
        <v>2</v>
      </c>
      <c r="K166" s="39">
        <v>2</v>
      </c>
      <c r="L166" s="24" t="s">
        <v>760</v>
      </c>
      <c r="M166" s="24">
        <v>2015</v>
      </c>
      <c r="N166" s="24">
        <v>1</v>
      </c>
      <c r="O166" s="24">
        <f>IF(ISNUMBER(Table1[[#This Row],[Year Read]]), 1, 0)</f>
        <v>1</v>
      </c>
      <c r="P166" s="24">
        <f>IF(AND(Table1[[#This Row],[Is Finished]],OR(ISBLANK(Table1[[#This Row],[Min Left]]), Table1[[#This Row],[Min Left]]=0)), 1, 0)</f>
        <v>1</v>
      </c>
      <c r="Q166" s="24">
        <f>IF(AND(Table1[[#This Row],[Is Finished]], NOT(Table1[[#This Row],[Is Read]])), 1, 0)</f>
        <v>0</v>
      </c>
      <c r="R166" s="24">
        <f>IF(AND(Table1[[#This Row],[Is Read]], Table1[[#This Row],[Minutes]]&gt;=100), 1, 0)</f>
        <v>1</v>
      </c>
      <c r="S166" s="24">
        <f>IF(AND(Table1[[#This Row],[Is Read]], Table1[[#This Row],[Minutes]]&lt;100), 1, 0)</f>
        <v>0</v>
      </c>
      <c r="T166" s="86">
        <f>IF(Table1[[#This Row],[Is Finished]],(Table1[[#This Row],[Minutes]]-Table1[[#This Row],[Min Left]])/Table1[[#This Row],[Speed]], "")</f>
        <v>620</v>
      </c>
      <c r="U166" s="86">
        <f>IF(Table1[[#This Row],[Is Finished]],Table1[[#This Row],[Min Read]]*(Table1[[#This Row],[Rating]]/5), "")</f>
        <v>248</v>
      </c>
      <c r="V166" s="24">
        <f>IF(Table1[[#This Row],[Read (long)]], Table1[[#This Row],[Rating]], "")</f>
        <v>2</v>
      </c>
    </row>
    <row r="167" spans="1:22" x14ac:dyDescent="0.35">
      <c r="A167" s="10" t="s">
        <v>765</v>
      </c>
      <c r="B167" s="10" t="s">
        <v>14</v>
      </c>
      <c r="C167" s="10" t="s">
        <v>766</v>
      </c>
      <c r="D167" s="10" t="s">
        <v>767</v>
      </c>
      <c r="E167" s="27">
        <v>722</v>
      </c>
      <c r="F167" s="33"/>
      <c r="G167" s="32">
        <v>42298</v>
      </c>
      <c r="H167" s="32"/>
      <c r="I167" s="38">
        <v>3</v>
      </c>
      <c r="J167" s="38">
        <v>5</v>
      </c>
      <c r="K167" s="39">
        <v>3</v>
      </c>
      <c r="L167" s="24" t="s">
        <v>768</v>
      </c>
      <c r="M167" s="24">
        <v>2015</v>
      </c>
      <c r="N167" s="24">
        <v>1</v>
      </c>
      <c r="O167" s="24">
        <f>IF(ISNUMBER(Table1[[#This Row],[Year Read]]), 1, 0)</f>
        <v>1</v>
      </c>
      <c r="P167" s="24">
        <f>IF(AND(Table1[[#This Row],[Is Finished]],OR(ISBLANK(Table1[[#This Row],[Min Left]]), Table1[[#This Row],[Min Left]]=0)), 1, 0)</f>
        <v>1</v>
      </c>
      <c r="Q167" s="24">
        <f>IF(AND(Table1[[#This Row],[Is Finished]], NOT(Table1[[#This Row],[Is Read]])), 1, 0)</f>
        <v>0</v>
      </c>
      <c r="R167" s="24">
        <f>IF(AND(Table1[[#This Row],[Is Read]], Table1[[#This Row],[Minutes]]&gt;=100), 1, 0)</f>
        <v>1</v>
      </c>
      <c r="S167" s="24">
        <f>IF(AND(Table1[[#This Row],[Is Read]], Table1[[#This Row],[Minutes]]&lt;100), 1, 0)</f>
        <v>0</v>
      </c>
      <c r="T167" s="86">
        <f>IF(Table1[[#This Row],[Is Finished]],(Table1[[#This Row],[Minutes]]-Table1[[#This Row],[Min Left]])/Table1[[#This Row],[Speed]], "")</f>
        <v>722</v>
      </c>
      <c r="U167" s="86">
        <f>IF(Table1[[#This Row],[Is Finished]],Table1[[#This Row],[Min Read]]*(Table1[[#This Row],[Rating]]/5), "")</f>
        <v>433.2</v>
      </c>
      <c r="V167" s="24">
        <f>IF(Table1[[#This Row],[Read (long)]], Table1[[#This Row],[Rating]], "")</f>
        <v>3</v>
      </c>
    </row>
    <row r="168" spans="1:22" x14ac:dyDescent="0.35">
      <c r="A168" s="10" t="s">
        <v>16</v>
      </c>
      <c r="B168" s="10" t="s">
        <v>17</v>
      </c>
      <c r="C168" s="10" t="s">
        <v>17</v>
      </c>
      <c r="D168" s="10"/>
      <c r="E168" s="24">
        <v>661</v>
      </c>
      <c r="F168" s="33"/>
      <c r="G168" s="32">
        <v>42218</v>
      </c>
      <c r="H168" s="32" t="b">
        <v>1</v>
      </c>
      <c r="I168" s="38">
        <v>5</v>
      </c>
      <c r="J168" s="38">
        <v>5</v>
      </c>
      <c r="K168" s="39">
        <v>5</v>
      </c>
      <c r="L168" s="24" t="s">
        <v>773</v>
      </c>
      <c r="M168" s="24">
        <v>2015</v>
      </c>
      <c r="N168" s="24">
        <v>1</v>
      </c>
      <c r="O168" s="24">
        <f>IF(ISNUMBER(Table1[[#This Row],[Year Read]]), 1, 0)</f>
        <v>1</v>
      </c>
      <c r="P168" s="24">
        <f>IF(AND(Table1[[#This Row],[Is Finished]],OR(ISBLANK(Table1[[#This Row],[Min Left]]), Table1[[#This Row],[Min Left]]=0)), 1, 0)</f>
        <v>1</v>
      </c>
      <c r="Q168" s="24">
        <f>IF(AND(Table1[[#This Row],[Is Finished]], NOT(Table1[[#This Row],[Is Read]])), 1, 0)</f>
        <v>0</v>
      </c>
      <c r="R168" s="24">
        <f>IF(AND(Table1[[#This Row],[Is Read]], Table1[[#This Row],[Minutes]]&gt;=100), 1, 0)</f>
        <v>1</v>
      </c>
      <c r="S168" s="24">
        <f>IF(AND(Table1[[#This Row],[Is Read]], Table1[[#This Row],[Minutes]]&lt;100), 1, 0)</f>
        <v>0</v>
      </c>
      <c r="T168" s="86">
        <f>IF(Table1[[#This Row],[Is Finished]],(Table1[[#This Row],[Minutes]]-Table1[[#This Row],[Min Left]])/Table1[[#This Row],[Speed]], "")</f>
        <v>661</v>
      </c>
      <c r="U168" s="86">
        <f>IF(Table1[[#This Row],[Is Finished]],Table1[[#This Row],[Min Read]]*(Table1[[#This Row],[Rating]]/5), "")</f>
        <v>661</v>
      </c>
      <c r="V168" s="24">
        <f>IF(Table1[[#This Row],[Read (long)]], Table1[[#This Row],[Rating]], "")</f>
        <v>5</v>
      </c>
    </row>
    <row r="169" spans="1:22" x14ac:dyDescent="0.35">
      <c r="A169" t="s">
        <v>18</v>
      </c>
      <c r="B169" t="s">
        <v>19</v>
      </c>
      <c r="C169" s="6" t="s">
        <v>1014</v>
      </c>
      <c r="D169" s="6"/>
      <c r="E169" s="27">
        <v>623</v>
      </c>
      <c r="F169" s="6">
        <v>0</v>
      </c>
      <c r="G169" s="28">
        <v>42218</v>
      </c>
      <c r="H169" s="28"/>
      <c r="I169" s="41">
        <v>4</v>
      </c>
      <c r="J169" s="41">
        <v>4</v>
      </c>
      <c r="K169" s="41">
        <v>4</v>
      </c>
      <c r="L169" s="26"/>
      <c r="M169" s="24">
        <v>2015</v>
      </c>
      <c r="N169" s="24">
        <v>1</v>
      </c>
      <c r="O169" s="24">
        <f>IF(ISNUMBER(Table1[[#This Row],[Year Read]]), 1, 0)</f>
        <v>1</v>
      </c>
      <c r="P169" s="24">
        <f>IF(AND(Table1[[#This Row],[Is Finished]],OR(ISBLANK(Table1[[#This Row],[Min Left]]), Table1[[#This Row],[Min Left]]=0)), 1, 0)</f>
        <v>1</v>
      </c>
      <c r="Q169" s="24">
        <f>IF(AND(Table1[[#This Row],[Is Finished]], NOT(Table1[[#This Row],[Is Read]])), 1, 0)</f>
        <v>0</v>
      </c>
      <c r="R169" s="24">
        <f>IF(AND(Table1[[#This Row],[Is Read]], Table1[[#This Row],[Minutes]]&gt;=100), 1, 0)</f>
        <v>1</v>
      </c>
      <c r="S169" s="24">
        <f>IF(AND(Table1[[#This Row],[Is Read]], Table1[[#This Row],[Minutes]]&lt;100), 1, 0)</f>
        <v>0</v>
      </c>
      <c r="T169" s="86">
        <f>IF(Table1[[#This Row],[Is Finished]],(Table1[[#This Row],[Minutes]]-Table1[[#This Row],[Min Left]])/Table1[[#This Row],[Speed]], "")</f>
        <v>623</v>
      </c>
      <c r="U169" s="86">
        <f>IF(Table1[[#This Row],[Is Finished]],Table1[[#This Row],[Min Read]]*(Table1[[#This Row],[Rating]]/5), "")</f>
        <v>498.40000000000003</v>
      </c>
      <c r="V169" s="24">
        <f>IF(Table1[[#This Row],[Read (long)]], Table1[[#This Row],[Rating]], "")</f>
        <v>4</v>
      </c>
    </row>
    <row r="170" spans="1:22" x14ac:dyDescent="0.35">
      <c r="A170" s="10" t="s">
        <v>769</v>
      </c>
      <c r="B170" s="10" t="s">
        <v>15</v>
      </c>
      <c r="C170" s="10" t="s">
        <v>770</v>
      </c>
      <c r="D170" s="10" t="s">
        <v>771</v>
      </c>
      <c r="E170" s="27">
        <v>1690</v>
      </c>
      <c r="F170" s="44"/>
      <c r="G170" s="32">
        <v>42218</v>
      </c>
      <c r="H170" s="32"/>
      <c r="I170" s="38">
        <v>1</v>
      </c>
      <c r="J170" s="38">
        <v>2</v>
      </c>
      <c r="K170" s="39">
        <v>1</v>
      </c>
      <c r="L170" s="24" t="s">
        <v>772</v>
      </c>
      <c r="M170" s="24">
        <v>2015</v>
      </c>
      <c r="N170" s="24">
        <v>1</v>
      </c>
      <c r="O170" s="24">
        <f>IF(ISNUMBER(Table1[[#This Row],[Year Read]]), 1, 0)</f>
        <v>1</v>
      </c>
      <c r="P170" s="24">
        <f>IF(AND(Table1[[#This Row],[Is Finished]],OR(ISBLANK(Table1[[#This Row],[Min Left]]), Table1[[#This Row],[Min Left]]=0)), 1, 0)</f>
        <v>1</v>
      </c>
      <c r="Q170" s="24">
        <f>IF(AND(Table1[[#This Row],[Is Finished]], NOT(Table1[[#This Row],[Is Read]])), 1, 0)</f>
        <v>0</v>
      </c>
      <c r="R170" s="24">
        <f>IF(AND(Table1[[#This Row],[Is Read]], Table1[[#This Row],[Minutes]]&gt;=100), 1, 0)</f>
        <v>1</v>
      </c>
      <c r="S170" s="24">
        <f>IF(AND(Table1[[#This Row],[Is Read]], Table1[[#This Row],[Minutes]]&lt;100), 1, 0)</f>
        <v>0</v>
      </c>
      <c r="T170" s="86">
        <f>IF(Table1[[#This Row],[Is Finished]],(Table1[[#This Row],[Minutes]]-Table1[[#This Row],[Min Left]])/Table1[[#This Row],[Speed]], "")</f>
        <v>1690</v>
      </c>
      <c r="U170" s="86">
        <f>IF(Table1[[#This Row],[Is Finished]],Table1[[#This Row],[Min Read]]*(Table1[[#This Row],[Rating]]/5), "")</f>
        <v>338</v>
      </c>
      <c r="V170" s="24">
        <f>IF(Table1[[#This Row],[Read (long)]], Table1[[#This Row],[Rating]], "")</f>
        <v>1</v>
      </c>
    </row>
    <row r="171" spans="1:22" x14ac:dyDescent="0.35">
      <c r="A171" s="10" t="s">
        <v>20</v>
      </c>
      <c r="B171" s="10" t="s">
        <v>21</v>
      </c>
      <c r="C171" s="10" t="s">
        <v>774</v>
      </c>
      <c r="D171" s="10" t="s">
        <v>775</v>
      </c>
      <c r="E171" s="24">
        <v>597</v>
      </c>
      <c r="F171" s="44"/>
      <c r="G171" s="32">
        <v>42215</v>
      </c>
      <c r="H171" s="32" t="b">
        <v>1</v>
      </c>
      <c r="I171" s="38">
        <v>5</v>
      </c>
      <c r="J171" s="38">
        <v>5</v>
      </c>
      <c r="K171" s="39">
        <v>5</v>
      </c>
      <c r="L171" s="24" t="s">
        <v>776</v>
      </c>
      <c r="M171" s="24">
        <v>2015</v>
      </c>
      <c r="N171" s="24">
        <v>1</v>
      </c>
      <c r="O171" s="24">
        <f>IF(ISNUMBER(Table1[[#This Row],[Year Read]]), 1, 0)</f>
        <v>1</v>
      </c>
      <c r="P171" s="24">
        <f>IF(AND(Table1[[#This Row],[Is Finished]],OR(ISBLANK(Table1[[#This Row],[Min Left]]), Table1[[#This Row],[Min Left]]=0)), 1, 0)</f>
        <v>1</v>
      </c>
      <c r="Q171" s="24">
        <f>IF(AND(Table1[[#This Row],[Is Finished]], NOT(Table1[[#This Row],[Is Read]])), 1, 0)</f>
        <v>0</v>
      </c>
      <c r="R171" s="24">
        <f>IF(AND(Table1[[#This Row],[Is Read]], Table1[[#This Row],[Minutes]]&gt;=100), 1, 0)</f>
        <v>1</v>
      </c>
      <c r="S171" s="24">
        <f>IF(AND(Table1[[#This Row],[Is Read]], Table1[[#This Row],[Minutes]]&lt;100), 1, 0)</f>
        <v>0</v>
      </c>
      <c r="T171" s="86">
        <f>IF(Table1[[#This Row],[Is Finished]],(Table1[[#This Row],[Minutes]]-Table1[[#This Row],[Min Left]])/Table1[[#This Row],[Speed]], "")</f>
        <v>597</v>
      </c>
      <c r="U171" s="86">
        <f>IF(Table1[[#This Row],[Is Finished]],Table1[[#This Row],[Min Read]]*(Table1[[#This Row],[Rating]]/5), "")</f>
        <v>597</v>
      </c>
      <c r="V171" s="24">
        <f>IF(Table1[[#This Row],[Read (long)]], Table1[[#This Row],[Rating]], "")</f>
        <v>5</v>
      </c>
    </row>
    <row r="172" spans="1:22" x14ac:dyDescent="0.35">
      <c r="A172" s="10" t="s">
        <v>22</v>
      </c>
      <c r="B172" s="10" t="s">
        <v>23</v>
      </c>
      <c r="C172" s="10" t="s">
        <v>779</v>
      </c>
      <c r="D172" s="10"/>
      <c r="E172" s="24">
        <v>97</v>
      </c>
      <c r="F172" s="44"/>
      <c r="G172" s="32">
        <v>42210</v>
      </c>
      <c r="H172" s="32"/>
      <c r="I172" s="38">
        <v>3</v>
      </c>
      <c r="J172" s="38">
        <v>4</v>
      </c>
      <c r="K172" s="39">
        <v>3</v>
      </c>
      <c r="L172" s="24" t="s">
        <v>780</v>
      </c>
      <c r="M172" s="24">
        <v>2015</v>
      </c>
      <c r="N172" s="24">
        <v>1</v>
      </c>
      <c r="O172" s="24">
        <f>IF(ISNUMBER(Table1[[#This Row],[Year Read]]), 1, 0)</f>
        <v>1</v>
      </c>
      <c r="P172" s="24">
        <f>IF(AND(Table1[[#This Row],[Is Finished]],OR(ISBLANK(Table1[[#This Row],[Min Left]]), Table1[[#This Row],[Min Left]]=0)), 1, 0)</f>
        <v>1</v>
      </c>
      <c r="Q172" s="24">
        <f>IF(AND(Table1[[#This Row],[Is Finished]], NOT(Table1[[#This Row],[Is Read]])), 1, 0)</f>
        <v>0</v>
      </c>
      <c r="R172" s="24">
        <f>IF(AND(Table1[[#This Row],[Is Read]], Table1[[#This Row],[Minutes]]&gt;=100), 1, 0)</f>
        <v>0</v>
      </c>
      <c r="S172" s="24">
        <f>IF(AND(Table1[[#This Row],[Is Read]], Table1[[#This Row],[Minutes]]&lt;100), 1, 0)</f>
        <v>1</v>
      </c>
      <c r="T172" s="86">
        <f>IF(Table1[[#This Row],[Is Finished]],(Table1[[#This Row],[Minutes]]-Table1[[#This Row],[Min Left]])/Table1[[#This Row],[Speed]], "")</f>
        <v>97</v>
      </c>
      <c r="U172" s="86">
        <f>IF(Table1[[#This Row],[Is Finished]],Table1[[#This Row],[Min Read]]*(Table1[[#This Row],[Rating]]/5), "")</f>
        <v>58.199999999999996</v>
      </c>
      <c r="V172" s="24" t="str">
        <f>IF(Table1[[#This Row],[Read (long)]], Table1[[#This Row],[Rating]], "")</f>
        <v/>
      </c>
    </row>
    <row r="173" spans="1:22" x14ac:dyDescent="0.35">
      <c r="A173" s="10" t="s">
        <v>26</v>
      </c>
      <c r="B173" s="10" t="s">
        <v>27</v>
      </c>
      <c r="C173" s="10" t="s">
        <v>644</v>
      </c>
      <c r="D173" s="10" t="s">
        <v>781</v>
      </c>
      <c r="E173" s="27">
        <v>863</v>
      </c>
      <c r="F173" s="33"/>
      <c r="G173" s="32">
        <v>42192</v>
      </c>
      <c r="H173" s="32"/>
      <c r="I173" s="38">
        <v>4</v>
      </c>
      <c r="J173" s="38">
        <v>4</v>
      </c>
      <c r="K173" s="39">
        <v>4</v>
      </c>
      <c r="L173" s="24" t="s">
        <v>782</v>
      </c>
      <c r="M173" s="24">
        <v>2015</v>
      </c>
      <c r="N173" s="24">
        <v>1</v>
      </c>
      <c r="O173" s="24">
        <f>IF(ISNUMBER(Table1[[#This Row],[Year Read]]), 1, 0)</f>
        <v>1</v>
      </c>
      <c r="P173" s="24">
        <f>IF(AND(Table1[[#This Row],[Is Finished]],OR(ISBLANK(Table1[[#This Row],[Min Left]]), Table1[[#This Row],[Min Left]]=0)), 1, 0)</f>
        <v>1</v>
      </c>
      <c r="Q173" s="24">
        <f>IF(AND(Table1[[#This Row],[Is Finished]], NOT(Table1[[#This Row],[Is Read]])), 1, 0)</f>
        <v>0</v>
      </c>
      <c r="R173" s="24">
        <f>IF(AND(Table1[[#This Row],[Is Read]], Table1[[#This Row],[Minutes]]&gt;=100), 1, 0)</f>
        <v>1</v>
      </c>
      <c r="S173" s="24">
        <f>IF(AND(Table1[[#This Row],[Is Read]], Table1[[#This Row],[Minutes]]&lt;100), 1, 0)</f>
        <v>0</v>
      </c>
      <c r="T173" s="86">
        <f>IF(Table1[[#This Row],[Is Finished]],(Table1[[#This Row],[Minutes]]-Table1[[#This Row],[Min Left]])/Table1[[#This Row],[Speed]], "")</f>
        <v>863</v>
      </c>
      <c r="U173" s="86">
        <f>IF(Table1[[#This Row],[Is Finished]],Table1[[#This Row],[Min Read]]*(Table1[[#This Row],[Rating]]/5), "")</f>
        <v>690.40000000000009</v>
      </c>
      <c r="V173" s="24">
        <f>IF(Table1[[#This Row],[Read (long)]], Table1[[#This Row],[Rating]], "")</f>
        <v>4</v>
      </c>
    </row>
    <row r="174" spans="1:22" x14ac:dyDescent="0.35">
      <c r="A174" s="10" t="s">
        <v>24</v>
      </c>
      <c r="B174" s="10" t="s">
        <v>25</v>
      </c>
      <c r="C174" s="10" t="s">
        <v>783</v>
      </c>
      <c r="D174" s="10"/>
      <c r="E174" s="27">
        <v>566</v>
      </c>
      <c r="F174" s="44"/>
      <c r="G174" s="32">
        <v>42192</v>
      </c>
      <c r="H174" s="32"/>
      <c r="I174" s="38">
        <v>4</v>
      </c>
      <c r="J174" s="38">
        <v>4</v>
      </c>
      <c r="K174" s="39">
        <v>4</v>
      </c>
      <c r="L174" s="24" t="s">
        <v>784</v>
      </c>
      <c r="M174" s="24">
        <v>2015</v>
      </c>
      <c r="N174" s="24">
        <v>1</v>
      </c>
      <c r="O174" s="24">
        <f>IF(ISNUMBER(Table1[[#This Row],[Year Read]]), 1, 0)</f>
        <v>1</v>
      </c>
      <c r="P174" s="24">
        <f>IF(AND(Table1[[#This Row],[Is Finished]],OR(ISBLANK(Table1[[#This Row],[Min Left]]), Table1[[#This Row],[Min Left]]=0)), 1, 0)</f>
        <v>1</v>
      </c>
      <c r="Q174" s="24">
        <f>IF(AND(Table1[[#This Row],[Is Finished]], NOT(Table1[[#This Row],[Is Read]])), 1, 0)</f>
        <v>0</v>
      </c>
      <c r="R174" s="24">
        <f>IF(AND(Table1[[#This Row],[Is Read]], Table1[[#This Row],[Minutes]]&gt;=100), 1, 0)</f>
        <v>1</v>
      </c>
      <c r="S174" s="24">
        <f>IF(AND(Table1[[#This Row],[Is Read]], Table1[[#This Row],[Minutes]]&lt;100), 1, 0)</f>
        <v>0</v>
      </c>
      <c r="T174" s="86">
        <f>IF(Table1[[#This Row],[Is Finished]],(Table1[[#This Row],[Minutes]]-Table1[[#This Row],[Min Left]])/Table1[[#This Row],[Speed]], "")</f>
        <v>566</v>
      </c>
      <c r="U174" s="86">
        <f>IF(Table1[[#This Row],[Is Finished]],Table1[[#This Row],[Min Read]]*(Table1[[#This Row],[Rating]]/5), "")</f>
        <v>452.8</v>
      </c>
      <c r="V174" s="24">
        <f>IF(Table1[[#This Row],[Read (long)]], Table1[[#This Row],[Rating]], "")</f>
        <v>4</v>
      </c>
    </row>
    <row r="175" spans="1:22" x14ac:dyDescent="0.35">
      <c r="A175" s="10" t="s">
        <v>30</v>
      </c>
      <c r="B175" s="10" t="s">
        <v>31</v>
      </c>
      <c r="C175" s="10" t="s">
        <v>787</v>
      </c>
      <c r="D175" s="10"/>
      <c r="E175" s="27">
        <v>319</v>
      </c>
      <c r="F175" s="33"/>
      <c r="G175" s="32">
        <v>42120</v>
      </c>
      <c r="H175" s="32"/>
      <c r="I175" s="38">
        <v>3</v>
      </c>
      <c r="J175" s="38">
        <v>3</v>
      </c>
      <c r="K175" s="39">
        <v>3</v>
      </c>
      <c r="L175" s="24" t="s">
        <v>788</v>
      </c>
      <c r="M175" s="24">
        <v>2015</v>
      </c>
      <c r="N175" s="24">
        <v>1</v>
      </c>
      <c r="O175" s="24">
        <f>IF(ISNUMBER(Table1[[#This Row],[Year Read]]), 1, 0)</f>
        <v>1</v>
      </c>
      <c r="P175" s="24">
        <f>IF(AND(Table1[[#This Row],[Is Finished]],OR(ISBLANK(Table1[[#This Row],[Min Left]]), Table1[[#This Row],[Min Left]]=0)), 1, 0)</f>
        <v>1</v>
      </c>
      <c r="Q175" s="24">
        <f>IF(AND(Table1[[#This Row],[Is Finished]], NOT(Table1[[#This Row],[Is Read]])), 1, 0)</f>
        <v>0</v>
      </c>
      <c r="R175" s="24">
        <f>IF(AND(Table1[[#This Row],[Is Read]], Table1[[#This Row],[Minutes]]&gt;=100), 1, 0)</f>
        <v>1</v>
      </c>
      <c r="S175" s="24">
        <f>IF(AND(Table1[[#This Row],[Is Read]], Table1[[#This Row],[Minutes]]&lt;100), 1, 0)</f>
        <v>0</v>
      </c>
      <c r="T175" s="86">
        <f>IF(Table1[[#This Row],[Is Finished]],(Table1[[#This Row],[Minutes]]-Table1[[#This Row],[Min Left]])/Table1[[#This Row],[Speed]], "")</f>
        <v>319</v>
      </c>
      <c r="U175" s="86">
        <f>IF(Table1[[#This Row],[Is Finished]],Table1[[#This Row],[Min Read]]*(Table1[[#This Row],[Rating]]/5), "")</f>
        <v>191.4</v>
      </c>
      <c r="V175" s="24">
        <f>IF(Table1[[#This Row],[Read (long)]], Table1[[#This Row],[Rating]], "")</f>
        <v>3</v>
      </c>
    </row>
    <row r="176" spans="1:22" x14ac:dyDescent="0.35">
      <c r="A176" s="10" t="s">
        <v>34</v>
      </c>
      <c r="B176" s="10" t="s">
        <v>35</v>
      </c>
      <c r="C176" s="10" t="s">
        <v>792</v>
      </c>
      <c r="D176" s="10" t="s">
        <v>793</v>
      </c>
      <c r="E176" s="24">
        <v>934</v>
      </c>
      <c r="F176" s="44"/>
      <c r="G176" s="32">
        <v>42120</v>
      </c>
      <c r="H176" s="32"/>
      <c r="I176" s="38">
        <v>4</v>
      </c>
      <c r="J176" s="38">
        <v>4</v>
      </c>
      <c r="K176" s="39">
        <v>4</v>
      </c>
      <c r="L176" s="24" t="s">
        <v>794</v>
      </c>
      <c r="M176" s="24">
        <v>2015</v>
      </c>
      <c r="N176" s="24">
        <v>1</v>
      </c>
      <c r="O176" s="24">
        <f>IF(ISNUMBER(Table1[[#This Row],[Year Read]]), 1, 0)</f>
        <v>1</v>
      </c>
      <c r="P176" s="24">
        <f>IF(AND(Table1[[#This Row],[Is Finished]],OR(ISBLANK(Table1[[#This Row],[Min Left]]), Table1[[#This Row],[Min Left]]=0)), 1, 0)</f>
        <v>1</v>
      </c>
      <c r="Q176" s="24">
        <f>IF(AND(Table1[[#This Row],[Is Finished]], NOT(Table1[[#This Row],[Is Read]])), 1, 0)</f>
        <v>0</v>
      </c>
      <c r="R176" s="24">
        <f>IF(AND(Table1[[#This Row],[Is Read]], Table1[[#This Row],[Minutes]]&gt;=100), 1, 0)</f>
        <v>1</v>
      </c>
      <c r="S176" s="24">
        <f>IF(AND(Table1[[#This Row],[Is Read]], Table1[[#This Row],[Minutes]]&lt;100), 1, 0)</f>
        <v>0</v>
      </c>
      <c r="T176" s="86">
        <f>IF(Table1[[#This Row],[Is Finished]],(Table1[[#This Row],[Minutes]]-Table1[[#This Row],[Min Left]])/Table1[[#This Row],[Speed]], "")</f>
        <v>934</v>
      </c>
      <c r="U176" s="86">
        <f>IF(Table1[[#This Row],[Is Finished]],Table1[[#This Row],[Min Read]]*(Table1[[#This Row],[Rating]]/5), "")</f>
        <v>747.2</v>
      </c>
      <c r="V176" s="24">
        <f>IF(Table1[[#This Row],[Read (long)]], Table1[[#This Row],[Rating]], "")</f>
        <v>4</v>
      </c>
    </row>
    <row r="177" spans="1:22" x14ac:dyDescent="0.35">
      <c r="A177" s="10" t="s">
        <v>38</v>
      </c>
      <c r="B177" s="10" t="s">
        <v>39</v>
      </c>
      <c r="C177" s="10" t="s">
        <v>798</v>
      </c>
      <c r="D177" s="80" t="s">
        <v>799</v>
      </c>
      <c r="E177" s="24">
        <v>839</v>
      </c>
      <c r="F177" s="44"/>
      <c r="G177" s="32">
        <v>42120</v>
      </c>
      <c r="H177" s="32"/>
      <c r="I177" s="38">
        <v>3</v>
      </c>
      <c r="J177" s="38">
        <v>3</v>
      </c>
      <c r="K177" s="39">
        <v>3</v>
      </c>
      <c r="L177" s="24" t="s">
        <v>800</v>
      </c>
      <c r="M177" s="24">
        <v>2015</v>
      </c>
      <c r="N177" s="24">
        <v>1</v>
      </c>
      <c r="O177" s="24">
        <f>IF(ISNUMBER(Table1[[#This Row],[Year Read]]), 1, 0)</f>
        <v>1</v>
      </c>
      <c r="P177" s="24">
        <f>IF(AND(Table1[[#This Row],[Is Finished]],OR(ISBLANK(Table1[[#This Row],[Min Left]]), Table1[[#This Row],[Min Left]]=0)), 1, 0)</f>
        <v>1</v>
      </c>
      <c r="Q177" s="24">
        <f>IF(AND(Table1[[#This Row],[Is Finished]], NOT(Table1[[#This Row],[Is Read]])), 1, 0)</f>
        <v>0</v>
      </c>
      <c r="R177" s="24">
        <f>IF(AND(Table1[[#This Row],[Is Read]], Table1[[#This Row],[Minutes]]&gt;=100), 1, 0)</f>
        <v>1</v>
      </c>
      <c r="S177" s="24">
        <f>IF(AND(Table1[[#This Row],[Is Read]], Table1[[#This Row],[Minutes]]&lt;100), 1, 0)</f>
        <v>0</v>
      </c>
      <c r="T177" s="86">
        <f>IF(Table1[[#This Row],[Is Finished]],(Table1[[#This Row],[Minutes]]-Table1[[#This Row],[Min Left]])/Table1[[#This Row],[Speed]], "")</f>
        <v>839</v>
      </c>
      <c r="U177" s="86">
        <f>IF(Table1[[#This Row],[Is Finished]],Table1[[#This Row],[Min Read]]*(Table1[[#This Row],[Rating]]/5), "")</f>
        <v>503.4</v>
      </c>
      <c r="V177" s="24">
        <f>IF(Table1[[#This Row],[Read (long)]], Table1[[#This Row],[Rating]], "")</f>
        <v>3</v>
      </c>
    </row>
    <row r="178" spans="1:22" x14ac:dyDescent="0.35">
      <c r="A178" s="10" t="s">
        <v>40</v>
      </c>
      <c r="B178" s="10" t="s">
        <v>41</v>
      </c>
      <c r="C178" s="10" t="s">
        <v>654</v>
      </c>
      <c r="D178" s="57" t="s">
        <v>796</v>
      </c>
      <c r="E178" s="27">
        <v>1347</v>
      </c>
      <c r="F178" s="27">
        <v>0</v>
      </c>
      <c r="G178" s="32">
        <v>42120</v>
      </c>
      <c r="H178" s="32"/>
      <c r="I178" s="38">
        <v>5</v>
      </c>
      <c r="J178" s="38">
        <v>5</v>
      </c>
      <c r="K178" s="39">
        <v>5</v>
      </c>
      <c r="L178" s="24" t="s">
        <v>797</v>
      </c>
      <c r="M178" s="24">
        <v>2021</v>
      </c>
      <c r="N178" s="24">
        <v>1</v>
      </c>
      <c r="O178" s="24">
        <f>IF(ISNUMBER(Table1[[#This Row],[Year Read]]), 1, 0)</f>
        <v>1</v>
      </c>
      <c r="P178" s="24">
        <f>IF(AND(Table1[[#This Row],[Is Finished]],OR(ISBLANK(Table1[[#This Row],[Min Left]]), Table1[[#This Row],[Min Left]]=0)), 1, 0)</f>
        <v>1</v>
      </c>
      <c r="Q178" s="24">
        <f>IF(AND(Table1[[#This Row],[Is Finished]], NOT(Table1[[#This Row],[Is Read]])), 1, 0)</f>
        <v>0</v>
      </c>
      <c r="R178" s="24">
        <f>IF(AND(Table1[[#This Row],[Is Read]], Table1[[#This Row],[Minutes]]&gt;=100), 1, 0)</f>
        <v>1</v>
      </c>
      <c r="S178" s="24">
        <f>IF(AND(Table1[[#This Row],[Is Read]], Table1[[#This Row],[Minutes]]&lt;100), 1, 0)</f>
        <v>0</v>
      </c>
      <c r="T178" s="86">
        <f>IF(Table1[[#This Row],[Is Finished]],(Table1[[#This Row],[Minutes]]-Table1[[#This Row],[Min Left]])/Table1[[#This Row],[Speed]], "")</f>
        <v>1347</v>
      </c>
      <c r="U178" s="86">
        <f>IF(Table1[[#This Row],[Is Finished]],Table1[[#This Row],[Min Read]]*(Table1[[#This Row],[Rating]]/5), "")</f>
        <v>1347</v>
      </c>
      <c r="V178" s="24">
        <f>IF(Table1[[#This Row],[Read (long)]], Table1[[#This Row],[Rating]], "")</f>
        <v>5</v>
      </c>
    </row>
    <row r="179" spans="1:22" x14ac:dyDescent="0.35">
      <c r="A179" s="10" t="s">
        <v>32</v>
      </c>
      <c r="B179" s="10" t="s">
        <v>33</v>
      </c>
      <c r="C179" s="10" t="s">
        <v>789</v>
      </c>
      <c r="D179" s="10" t="s">
        <v>790</v>
      </c>
      <c r="E179" s="27">
        <v>897</v>
      </c>
      <c r="F179" s="44"/>
      <c r="G179" s="32">
        <v>42120</v>
      </c>
      <c r="H179" s="32"/>
      <c r="I179" s="38">
        <v>3</v>
      </c>
      <c r="J179" s="38">
        <v>3</v>
      </c>
      <c r="K179" s="39">
        <v>3</v>
      </c>
      <c r="L179" s="24" t="s">
        <v>791</v>
      </c>
      <c r="M179" s="24">
        <v>2015</v>
      </c>
      <c r="N179" s="24">
        <v>1</v>
      </c>
      <c r="O179" s="24">
        <f>IF(ISNUMBER(Table1[[#This Row],[Year Read]]), 1, 0)</f>
        <v>1</v>
      </c>
      <c r="P179" s="24">
        <f>IF(AND(Table1[[#This Row],[Is Finished]],OR(ISBLANK(Table1[[#This Row],[Min Left]]), Table1[[#This Row],[Min Left]]=0)), 1, 0)</f>
        <v>1</v>
      </c>
      <c r="Q179" s="24">
        <f>IF(AND(Table1[[#This Row],[Is Finished]], NOT(Table1[[#This Row],[Is Read]])), 1, 0)</f>
        <v>0</v>
      </c>
      <c r="R179" s="24">
        <f>IF(AND(Table1[[#This Row],[Is Read]], Table1[[#This Row],[Minutes]]&gt;=100), 1, 0)</f>
        <v>1</v>
      </c>
      <c r="S179" s="24">
        <f>IF(AND(Table1[[#This Row],[Is Read]], Table1[[#This Row],[Minutes]]&lt;100), 1, 0)</f>
        <v>0</v>
      </c>
      <c r="T179" s="86">
        <f>IF(Table1[[#This Row],[Is Finished]],(Table1[[#This Row],[Minutes]]-Table1[[#This Row],[Min Left]])/Table1[[#This Row],[Speed]], "")</f>
        <v>897</v>
      </c>
      <c r="U179" s="86">
        <f>IF(Table1[[#This Row],[Is Finished]],Table1[[#This Row],[Min Read]]*(Table1[[#This Row],[Rating]]/5), "")</f>
        <v>538.19999999999993</v>
      </c>
      <c r="V179" s="24">
        <f>IF(Table1[[#This Row],[Read (long)]], Table1[[#This Row],[Rating]], "")</f>
        <v>3</v>
      </c>
    </row>
    <row r="180" spans="1:22" x14ac:dyDescent="0.35">
      <c r="A180" s="10" t="s">
        <v>378</v>
      </c>
      <c r="B180" s="10" t="s">
        <v>379</v>
      </c>
      <c r="C180" s="24" t="s">
        <v>380</v>
      </c>
      <c r="D180" s="24"/>
      <c r="E180" s="29">
        <v>684</v>
      </c>
      <c r="F180" s="24">
        <f>Table1[[#This Row],[Minutes]]*0.9</f>
        <v>615.6</v>
      </c>
      <c r="G180" s="28">
        <v>42120</v>
      </c>
      <c r="H180" s="28"/>
      <c r="I180" s="41">
        <v>0</v>
      </c>
      <c r="J180" s="6"/>
      <c r="K180" s="36"/>
      <c r="L180" s="24" t="s">
        <v>381</v>
      </c>
      <c r="M180" s="24">
        <v>2015</v>
      </c>
      <c r="N180" s="24">
        <v>1</v>
      </c>
      <c r="O180" s="24">
        <f>IF(ISNUMBER(Table1[[#This Row],[Year Read]]), 1, 0)</f>
        <v>1</v>
      </c>
      <c r="P180" s="24">
        <f>IF(AND(Table1[[#This Row],[Is Finished]],OR(ISBLANK(Table1[[#This Row],[Min Left]]), Table1[[#This Row],[Min Left]]=0)), 1, 0)</f>
        <v>0</v>
      </c>
      <c r="Q180" s="24">
        <f>IF(AND(Table1[[#This Row],[Is Finished]], NOT(Table1[[#This Row],[Is Read]])), 1, 0)</f>
        <v>1</v>
      </c>
      <c r="R180" s="24">
        <f>IF(AND(Table1[[#This Row],[Is Read]], Table1[[#This Row],[Minutes]]&gt;=100), 1, 0)</f>
        <v>0</v>
      </c>
      <c r="S180" s="24">
        <f>IF(AND(Table1[[#This Row],[Is Read]], Table1[[#This Row],[Minutes]]&lt;100), 1, 0)</f>
        <v>0</v>
      </c>
      <c r="T180" s="86">
        <f>IF(Table1[[#This Row],[Is Finished]],(Table1[[#This Row],[Minutes]]-Table1[[#This Row],[Min Left]])/Table1[[#This Row],[Speed]], "")</f>
        <v>68.399999999999977</v>
      </c>
      <c r="U180" s="86">
        <f>IF(Table1[[#This Row],[Is Finished]],Table1[[#This Row],[Min Read]]*(Table1[[#This Row],[Rating]]/5), "")</f>
        <v>0</v>
      </c>
      <c r="V180" s="24" t="str">
        <f>IF(Table1[[#This Row],[Read (long)]], Table1[[#This Row],[Rating]], "")</f>
        <v/>
      </c>
    </row>
    <row r="181" spans="1:22" x14ac:dyDescent="0.35">
      <c r="A181" s="10" t="s">
        <v>36</v>
      </c>
      <c r="B181" s="10" t="s">
        <v>37</v>
      </c>
      <c r="C181" s="10" t="s">
        <v>486</v>
      </c>
      <c r="D181" s="10"/>
      <c r="E181" s="24">
        <v>490</v>
      </c>
      <c r="F181" s="44"/>
      <c r="G181" s="32">
        <v>42120</v>
      </c>
      <c r="H181" s="32"/>
      <c r="I181" s="38">
        <v>2</v>
      </c>
      <c r="J181" s="38">
        <v>3</v>
      </c>
      <c r="K181" s="39">
        <v>2</v>
      </c>
      <c r="L181" s="24" t="s">
        <v>795</v>
      </c>
      <c r="M181" s="24">
        <v>2015</v>
      </c>
      <c r="N181" s="24">
        <v>1</v>
      </c>
      <c r="O181" s="24">
        <f>IF(ISNUMBER(Table1[[#This Row],[Year Read]]), 1, 0)</f>
        <v>1</v>
      </c>
      <c r="P181" s="24">
        <f>IF(AND(Table1[[#This Row],[Is Finished]],OR(ISBLANK(Table1[[#This Row],[Min Left]]), Table1[[#This Row],[Min Left]]=0)), 1, 0)</f>
        <v>1</v>
      </c>
      <c r="Q181" s="24">
        <f>IF(AND(Table1[[#This Row],[Is Finished]], NOT(Table1[[#This Row],[Is Read]])), 1, 0)</f>
        <v>0</v>
      </c>
      <c r="R181" s="24">
        <f>IF(AND(Table1[[#This Row],[Is Read]], Table1[[#This Row],[Minutes]]&gt;=100), 1, 0)</f>
        <v>1</v>
      </c>
      <c r="S181" s="24">
        <f>IF(AND(Table1[[#This Row],[Is Read]], Table1[[#This Row],[Minutes]]&lt;100), 1, 0)</f>
        <v>0</v>
      </c>
      <c r="T181" s="86">
        <f>IF(Table1[[#This Row],[Is Finished]],(Table1[[#This Row],[Minutes]]-Table1[[#This Row],[Min Left]])/Table1[[#This Row],[Speed]], "")</f>
        <v>490</v>
      </c>
      <c r="U181" s="86">
        <f>IF(Table1[[#This Row],[Is Finished]],Table1[[#This Row],[Min Read]]*(Table1[[#This Row],[Rating]]/5), "")</f>
        <v>196</v>
      </c>
      <c r="V181" s="24">
        <f>IF(Table1[[#This Row],[Read (long)]], Table1[[#This Row],[Rating]], "")</f>
        <v>2</v>
      </c>
    </row>
    <row r="182" spans="1:22" x14ac:dyDescent="0.35">
      <c r="A182" s="10" t="s">
        <v>28</v>
      </c>
      <c r="B182" s="10" t="s">
        <v>29</v>
      </c>
      <c r="C182" s="10" t="s">
        <v>785</v>
      </c>
      <c r="D182" s="10"/>
      <c r="E182" s="24">
        <v>374</v>
      </c>
      <c r="F182" s="44"/>
      <c r="G182" s="32">
        <v>42120</v>
      </c>
      <c r="H182" s="32"/>
      <c r="I182" s="38">
        <v>4</v>
      </c>
      <c r="J182" s="38">
        <v>4</v>
      </c>
      <c r="K182" s="39">
        <v>4</v>
      </c>
      <c r="L182" s="24" t="s">
        <v>786</v>
      </c>
      <c r="M182" s="24">
        <v>2015</v>
      </c>
      <c r="N182" s="24">
        <v>1</v>
      </c>
      <c r="O182" s="24">
        <f>IF(ISNUMBER(Table1[[#This Row],[Year Read]]), 1, 0)</f>
        <v>1</v>
      </c>
      <c r="P182" s="24">
        <f>IF(AND(Table1[[#This Row],[Is Finished]],OR(ISBLANK(Table1[[#This Row],[Min Left]]), Table1[[#This Row],[Min Left]]=0)), 1, 0)</f>
        <v>1</v>
      </c>
      <c r="Q182" s="24">
        <f>IF(AND(Table1[[#This Row],[Is Finished]], NOT(Table1[[#This Row],[Is Read]])), 1, 0)</f>
        <v>0</v>
      </c>
      <c r="R182" s="24">
        <f>IF(AND(Table1[[#This Row],[Is Read]], Table1[[#This Row],[Minutes]]&gt;=100), 1, 0)</f>
        <v>1</v>
      </c>
      <c r="S182" s="24">
        <f>IF(AND(Table1[[#This Row],[Is Read]], Table1[[#This Row],[Minutes]]&lt;100), 1, 0)</f>
        <v>0</v>
      </c>
      <c r="T182" s="86">
        <f>IF(Table1[[#This Row],[Is Finished]],(Table1[[#This Row],[Minutes]]-Table1[[#This Row],[Min Left]])/Table1[[#This Row],[Speed]], "")</f>
        <v>374</v>
      </c>
      <c r="U182" s="86">
        <f>IF(Table1[[#This Row],[Is Finished]],Table1[[#This Row],[Min Read]]*(Table1[[#This Row],[Rating]]/5), "")</f>
        <v>299.2</v>
      </c>
      <c r="V182" s="24">
        <f>IF(Table1[[#This Row],[Read (long)]], Table1[[#This Row],[Rating]], "")</f>
        <v>4</v>
      </c>
    </row>
    <row r="183" spans="1:22" x14ac:dyDescent="0.35">
      <c r="A183" s="10" t="s">
        <v>42</v>
      </c>
      <c r="B183" s="10" t="s">
        <v>43</v>
      </c>
      <c r="C183" s="10" t="s">
        <v>463</v>
      </c>
      <c r="D183" s="10"/>
      <c r="E183" s="27">
        <v>760</v>
      </c>
      <c r="F183" s="44"/>
      <c r="G183" s="32">
        <v>42116</v>
      </c>
      <c r="H183" s="32" t="b">
        <v>1</v>
      </c>
      <c r="I183" s="38">
        <v>5</v>
      </c>
      <c r="J183" s="38">
        <v>5</v>
      </c>
      <c r="K183" s="39">
        <v>5</v>
      </c>
      <c r="L183" s="24" t="s">
        <v>801</v>
      </c>
      <c r="M183" s="24">
        <v>2015</v>
      </c>
      <c r="N183" s="24">
        <v>1</v>
      </c>
      <c r="O183" s="24">
        <f>IF(ISNUMBER(Table1[[#This Row],[Year Read]]), 1, 0)</f>
        <v>1</v>
      </c>
      <c r="P183" s="24">
        <f>IF(AND(Table1[[#This Row],[Is Finished]],OR(ISBLANK(Table1[[#This Row],[Min Left]]), Table1[[#This Row],[Min Left]]=0)), 1, 0)</f>
        <v>1</v>
      </c>
      <c r="Q183" s="24">
        <f>IF(AND(Table1[[#This Row],[Is Finished]], NOT(Table1[[#This Row],[Is Read]])), 1, 0)</f>
        <v>0</v>
      </c>
      <c r="R183" s="24">
        <f>IF(AND(Table1[[#This Row],[Is Read]], Table1[[#This Row],[Minutes]]&gt;=100), 1, 0)</f>
        <v>1</v>
      </c>
      <c r="S183" s="24">
        <f>IF(AND(Table1[[#This Row],[Is Read]], Table1[[#This Row],[Minutes]]&lt;100), 1, 0)</f>
        <v>0</v>
      </c>
      <c r="T183" s="86">
        <f>IF(Table1[[#This Row],[Is Finished]],(Table1[[#This Row],[Minutes]]-Table1[[#This Row],[Min Left]])/Table1[[#This Row],[Speed]], "")</f>
        <v>760</v>
      </c>
      <c r="U183" s="86">
        <f>IF(Table1[[#This Row],[Is Finished]],Table1[[#This Row],[Min Read]]*(Table1[[#This Row],[Rating]]/5), "")</f>
        <v>760</v>
      </c>
      <c r="V183" s="24">
        <f>IF(Table1[[#This Row],[Read (long)]], Table1[[#This Row],[Rating]], "")</f>
        <v>5</v>
      </c>
    </row>
    <row r="184" spans="1:22" x14ac:dyDescent="0.35">
      <c r="A184" s="10" t="s">
        <v>44</v>
      </c>
      <c r="B184" s="10" t="s">
        <v>45</v>
      </c>
      <c r="C184" s="10" t="s">
        <v>802</v>
      </c>
      <c r="D184" s="10"/>
      <c r="E184" s="27">
        <v>566</v>
      </c>
      <c r="F184" s="44"/>
      <c r="G184" s="32">
        <v>42109</v>
      </c>
      <c r="H184" s="32"/>
      <c r="I184" s="38">
        <v>4</v>
      </c>
      <c r="J184" s="38">
        <v>4</v>
      </c>
      <c r="K184" s="39">
        <v>4</v>
      </c>
      <c r="L184" s="24" t="s">
        <v>803</v>
      </c>
      <c r="M184" s="24">
        <v>2015</v>
      </c>
      <c r="N184" s="24">
        <v>1</v>
      </c>
      <c r="O184" s="24">
        <f>IF(ISNUMBER(Table1[[#This Row],[Year Read]]), 1, 0)</f>
        <v>1</v>
      </c>
      <c r="P184" s="24">
        <f>IF(AND(Table1[[#This Row],[Is Finished]],OR(ISBLANK(Table1[[#This Row],[Min Left]]), Table1[[#This Row],[Min Left]]=0)), 1, 0)</f>
        <v>1</v>
      </c>
      <c r="Q184" s="24">
        <f>IF(AND(Table1[[#This Row],[Is Finished]], NOT(Table1[[#This Row],[Is Read]])), 1, 0)</f>
        <v>0</v>
      </c>
      <c r="R184" s="24">
        <f>IF(AND(Table1[[#This Row],[Is Read]], Table1[[#This Row],[Minutes]]&gt;=100), 1, 0)</f>
        <v>1</v>
      </c>
      <c r="S184" s="24">
        <f>IF(AND(Table1[[#This Row],[Is Read]], Table1[[#This Row],[Minutes]]&lt;100), 1, 0)</f>
        <v>0</v>
      </c>
      <c r="T184" s="86">
        <f>IF(Table1[[#This Row],[Is Finished]],(Table1[[#This Row],[Minutes]]-Table1[[#This Row],[Min Left]])/Table1[[#This Row],[Speed]], "")</f>
        <v>566</v>
      </c>
      <c r="U184" s="86">
        <f>IF(Table1[[#This Row],[Is Finished]],Table1[[#This Row],[Min Read]]*(Table1[[#This Row],[Rating]]/5), "")</f>
        <v>452.8</v>
      </c>
      <c r="V184" s="24">
        <f>IF(Table1[[#This Row],[Read (long)]], Table1[[#This Row],[Rating]], "")</f>
        <v>4</v>
      </c>
    </row>
    <row r="185" spans="1:22" x14ac:dyDescent="0.35">
      <c r="A185" s="10" t="s">
        <v>46</v>
      </c>
      <c r="B185" s="10" t="s">
        <v>43</v>
      </c>
      <c r="C185" s="10" t="s">
        <v>463</v>
      </c>
      <c r="D185" s="10"/>
      <c r="E185" s="24">
        <v>728</v>
      </c>
      <c r="F185" s="44"/>
      <c r="G185" s="32">
        <v>42101</v>
      </c>
      <c r="H185" s="32" t="b">
        <v>1</v>
      </c>
      <c r="I185" s="38">
        <v>5</v>
      </c>
      <c r="J185" s="38">
        <v>5</v>
      </c>
      <c r="K185" s="39">
        <v>5</v>
      </c>
      <c r="L185" s="24" t="s">
        <v>804</v>
      </c>
      <c r="M185" s="24">
        <v>2015</v>
      </c>
      <c r="N185" s="24">
        <v>1</v>
      </c>
      <c r="O185" s="24">
        <f>IF(ISNUMBER(Table1[[#This Row],[Year Read]]), 1, 0)</f>
        <v>1</v>
      </c>
      <c r="P185" s="24">
        <f>IF(AND(Table1[[#This Row],[Is Finished]],OR(ISBLANK(Table1[[#This Row],[Min Left]]), Table1[[#This Row],[Min Left]]=0)), 1, 0)</f>
        <v>1</v>
      </c>
      <c r="Q185" s="24">
        <f>IF(AND(Table1[[#This Row],[Is Finished]], NOT(Table1[[#This Row],[Is Read]])), 1, 0)</f>
        <v>0</v>
      </c>
      <c r="R185" s="24">
        <f>IF(AND(Table1[[#This Row],[Is Read]], Table1[[#This Row],[Minutes]]&gt;=100), 1, 0)</f>
        <v>1</v>
      </c>
      <c r="S185" s="24">
        <f>IF(AND(Table1[[#This Row],[Is Read]], Table1[[#This Row],[Minutes]]&lt;100), 1, 0)</f>
        <v>0</v>
      </c>
      <c r="T185" s="86">
        <f>IF(Table1[[#This Row],[Is Finished]],(Table1[[#This Row],[Minutes]]-Table1[[#This Row],[Min Left]])/Table1[[#This Row],[Speed]], "")</f>
        <v>728</v>
      </c>
      <c r="U185" s="86">
        <f>IF(Table1[[#This Row],[Is Finished]],Table1[[#This Row],[Min Read]]*(Table1[[#This Row],[Rating]]/5), "")</f>
        <v>728</v>
      </c>
      <c r="V185" s="24">
        <f>IF(Table1[[#This Row],[Read (long)]], Table1[[#This Row],[Rating]], "")</f>
        <v>5</v>
      </c>
    </row>
    <row r="186" spans="1:22" x14ac:dyDescent="0.35">
      <c r="A186" s="10" t="s">
        <v>47</v>
      </c>
      <c r="B186" s="10" t="s">
        <v>48</v>
      </c>
      <c r="C186" s="10" t="s">
        <v>649</v>
      </c>
      <c r="D186" s="10" t="s">
        <v>805</v>
      </c>
      <c r="E186" s="27">
        <v>944</v>
      </c>
      <c r="F186" s="33"/>
      <c r="G186" s="32">
        <v>42097</v>
      </c>
      <c r="H186" s="32"/>
      <c r="I186" s="38">
        <v>4</v>
      </c>
      <c r="J186" s="38">
        <v>4</v>
      </c>
      <c r="K186" s="39">
        <v>4</v>
      </c>
      <c r="L186" s="24" t="s">
        <v>806</v>
      </c>
      <c r="M186" s="24">
        <v>2015</v>
      </c>
      <c r="N186" s="24">
        <v>1</v>
      </c>
      <c r="O186" s="24">
        <f>IF(ISNUMBER(Table1[[#This Row],[Year Read]]), 1, 0)</f>
        <v>1</v>
      </c>
      <c r="P186" s="24">
        <f>IF(AND(Table1[[#This Row],[Is Finished]],OR(ISBLANK(Table1[[#This Row],[Min Left]]), Table1[[#This Row],[Min Left]]=0)), 1, 0)</f>
        <v>1</v>
      </c>
      <c r="Q186" s="24">
        <f>IF(AND(Table1[[#This Row],[Is Finished]], NOT(Table1[[#This Row],[Is Read]])), 1, 0)</f>
        <v>0</v>
      </c>
      <c r="R186" s="24">
        <f>IF(AND(Table1[[#This Row],[Is Read]], Table1[[#This Row],[Minutes]]&gt;=100), 1, 0)</f>
        <v>1</v>
      </c>
      <c r="S186" s="24">
        <f>IF(AND(Table1[[#This Row],[Is Read]], Table1[[#This Row],[Minutes]]&lt;100), 1, 0)</f>
        <v>0</v>
      </c>
      <c r="T186" s="86">
        <f>IF(Table1[[#This Row],[Is Finished]],(Table1[[#This Row],[Minutes]]-Table1[[#This Row],[Min Left]])/Table1[[#This Row],[Speed]], "")</f>
        <v>944</v>
      </c>
      <c r="U186" s="86">
        <f>IF(Table1[[#This Row],[Is Finished]],Table1[[#This Row],[Min Read]]*(Table1[[#This Row],[Rating]]/5), "")</f>
        <v>755.2</v>
      </c>
      <c r="V186" s="24">
        <f>IF(Table1[[#This Row],[Read (long)]], Table1[[#This Row],[Rating]], "")</f>
        <v>4</v>
      </c>
    </row>
    <row r="187" spans="1:22" x14ac:dyDescent="0.35">
      <c r="A187" t="s">
        <v>1024</v>
      </c>
      <c r="B187" t="s">
        <v>49</v>
      </c>
      <c r="C187" s="6" t="s">
        <v>1013</v>
      </c>
      <c r="D187" s="6"/>
      <c r="E187" s="27">
        <v>576</v>
      </c>
      <c r="F187" s="6">
        <v>0</v>
      </c>
      <c r="G187" s="28">
        <v>42093</v>
      </c>
      <c r="H187" s="28"/>
      <c r="I187" s="41">
        <v>3</v>
      </c>
      <c r="J187" s="41">
        <v>3</v>
      </c>
      <c r="K187" s="41">
        <v>3</v>
      </c>
      <c r="L187" s="26"/>
      <c r="M187" s="24">
        <v>2015</v>
      </c>
      <c r="N187" s="24">
        <v>1</v>
      </c>
      <c r="O187" s="24">
        <f>IF(ISNUMBER(Table1[[#This Row],[Year Read]]), 1, 0)</f>
        <v>1</v>
      </c>
      <c r="P187" s="24">
        <f>IF(AND(Table1[[#This Row],[Is Finished]],OR(ISBLANK(Table1[[#This Row],[Min Left]]), Table1[[#This Row],[Min Left]]=0)), 1, 0)</f>
        <v>1</v>
      </c>
      <c r="Q187" s="24">
        <f>IF(AND(Table1[[#This Row],[Is Finished]], NOT(Table1[[#This Row],[Is Read]])), 1, 0)</f>
        <v>0</v>
      </c>
      <c r="R187" s="24">
        <f>IF(AND(Table1[[#This Row],[Is Read]], Table1[[#This Row],[Minutes]]&gt;=100), 1, 0)</f>
        <v>1</v>
      </c>
      <c r="S187" s="24">
        <f>IF(AND(Table1[[#This Row],[Is Read]], Table1[[#This Row],[Minutes]]&lt;100), 1, 0)</f>
        <v>0</v>
      </c>
      <c r="T187" s="86">
        <f>IF(Table1[[#This Row],[Is Finished]],(Table1[[#This Row],[Minutes]]-Table1[[#This Row],[Min Left]])/Table1[[#This Row],[Speed]], "")</f>
        <v>576</v>
      </c>
      <c r="U187" s="86">
        <f>IF(Table1[[#This Row],[Is Finished]],Table1[[#This Row],[Min Read]]*(Table1[[#This Row],[Rating]]/5), "")</f>
        <v>345.59999999999997</v>
      </c>
      <c r="V187" s="24">
        <f>IF(Table1[[#This Row],[Read (long)]], Table1[[#This Row],[Rating]], "")</f>
        <v>3</v>
      </c>
    </row>
    <row r="188" spans="1:22" x14ac:dyDescent="0.35">
      <c r="A188" s="10" t="s">
        <v>807</v>
      </c>
      <c r="B188" s="10" t="s">
        <v>41</v>
      </c>
      <c r="C188" s="10" t="s">
        <v>808</v>
      </c>
      <c r="D188" s="10" t="s">
        <v>809</v>
      </c>
      <c r="E188" s="24">
        <v>892</v>
      </c>
      <c r="F188" s="44"/>
      <c r="G188" s="32">
        <v>42086</v>
      </c>
      <c r="H188" s="32"/>
      <c r="I188" s="38">
        <v>3</v>
      </c>
      <c r="J188" s="38">
        <v>4</v>
      </c>
      <c r="K188" s="39">
        <v>4</v>
      </c>
      <c r="L188" s="24" t="s">
        <v>810</v>
      </c>
      <c r="M188" s="24">
        <v>2015</v>
      </c>
      <c r="N188" s="24">
        <v>1</v>
      </c>
      <c r="O188" s="24">
        <f>IF(ISNUMBER(Table1[[#This Row],[Year Read]]), 1, 0)</f>
        <v>1</v>
      </c>
      <c r="P188" s="24">
        <f>IF(AND(Table1[[#This Row],[Is Finished]],OR(ISBLANK(Table1[[#This Row],[Min Left]]), Table1[[#This Row],[Min Left]]=0)), 1, 0)</f>
        <v>1</v>
      </c>
      <c r="Q188" s="24">
        <f>IF(AND(Table1[[#This Row],[Is Finished]], NOT(Table1[[#This Row],[Is Read]])), 1, 0)</f>
        <v>0</v>
      </c>
      <c r="R188" s="24">
        <f>IF(AND(Table1[[#This Row],[Is Read]], Table1[[#This Row],[Minutes]]&gt;=100), 1, 0)</f>
        <v>1</v>
      </c>
      <c r="S188" s="24">
        <f>IF(AND(Table1[[#This Row],[Is Read]], Table1[[#This Row],[Minutes]]&lt;100), 1, 0)</f>
        <v>0</v>
      </c>
      <c r="T188" s="86">
        <f>IF(Table1[[#This Row],[Is Finished]],(Table1[[#This Row],[Minutes]]-Table1[[#This Row],[Min Left]])/Table1[[#This Row],[Speed]], "")</f>
        <v>892</v>
      </c>
      <c r="U188" s="86">
        <f>IF(Table1[[#This Row],[Is Finished]],Table1[[#This Row],[Min Read]]*(Table1[[#This Row],[Rating]]/5), "")</f>
        <v>535.19999999999993</v>
      </c>
      <c r="V188" s="24">
        <f>IF(Table1[[#This Row],[Read (long)]], Table1[[#This Row],[Rating]], "")</f>
        <v>3</v>
      </c>
    </row>
    <row r="189" spans="1:22" x14ac:dyDescent="0.35">
      <c r="A189" s="10" t="s">
        <v>811</v>
      </c>
      <c r="B189" s="10" t="s">
        <v>50</v>
      </c>
      <c r="C189" s="10" t="s">
        <v>581</v>
      </c>
      <c r="D189" s="10"/>
      <c r="E189" s="27">
        <v>879</v>
      </c>
      <c r="F189" s="44"/>
      <c r="G189" s="32">
        <v>42078</v>
      </c>
      <c r="H189" s="32"/>
      <c r="I189" s="38">
        <v>4</v>
      </c>
      <c r="J189" s="38">
        <v>4</v>
      </c>
      <c r="K189" s="39">
        <v>4</v>
      </c>
      <c r="L189" s="24" t="s">
        <v>812</v>
      </c>
      <c r="M189" s="24">
        <v>2015</v>
      </c>
      <c r="N189" s="24">
        <v>1</v>
      </c>
      <c r="O189" s="24">
        <f>IF(ISNUMBER(Table1[[#This Row],[Year Read]]), 1, 0)</f>
        <v>1</v>
      </c>
      <c r="P189" s="24">
        <f>IF(AND(Table1[[#This Row],[Is Finished]],OR(ISBLANK(Table1[[#This Row],[Min Left]]), Table1[[#This Row],[Min Left]]=0)), 1, 0)</f>
        <v>1</v>
      </c>
      <c r="Q189" s="24">
        <f>IF(AND(Table1[[#This Row],[Is Finished]], NOT(Table1[[#This Row],[Is Read]])), 1, 0)</f>
        <v>0</v>
      </c>
      <c r="R189" s="24">
        <f>IF(AND(Table1[[#This Row],[Is Read]], Table1[[#This Row],[Minutes]]&gt;=100), 1, 0)</f>
        <v>1</v>
      </c>
      <c r="S189" s="24">
        <f>IF(AND(Table1[[#This Row],[Is Read]], Table1[[#This Row],[Minutes]]&lt;100), 1, 0)</f>
        <v>0</v>
      </c>
      <c r="T189" s="86">
        <f>IF(Table1[[#This Row],[Is Finished]],(Table1[[#This Row],[Minutes]]-Table1[[#This Row],[Min Left]])/Table1[[#This Row],[Speed]], "")</f>
        <v>879</v>
      </c>
      <c r="U189" s="86">
        <f>IF(Table1[[#This Row],[Is Finished]],Table1[[#This Row],[Min Read]]*(Table1[[#This Row],[Rating]]/5), "")</f>
        <v>703.2</v>
      </c>
      <c r="V189" s="24">
        <f>IF(Table1[[#This Row],[Read (long)]], Table1[[#This Row],[Rating]], "")</f>
        <v>4</v>
      </c>
    </row>
    <row r="190" spans="1:22" x14ac:dyDescent="0.35">
      <c r="A190" s="10" t="s">
        <v>51</v>
      </c>
      <c r="B190" s="10" t="s">
        <v>52</v>
      </c>
      <c r="C190" s="10" t="s">
        <v>813</v>
      </c>
      <c r="D190" s="10" t="s">
        <v>814</v>
      </c>
      <c r="E190" s="27">
        <v>782</v>
      </c>
      <c r="F190" s="44"/>
      <c r="G190" s="32">
        <v>42043</v>
      </c>
      <c r="H190" s="32" t="b">
        <v>1</v>
      </c>
      <c r="I190" s="38">
        <v>5</v>
      </c>
      <c r="J190" s="38">
        <v>5</v>
      </c>
      <c r="K190" s="39">
        <v>5</v>
      </c>
      <c r="L190" s="24" t="s">
        <v>815</v>
      </c>
      <c r="M190" s="24">
        <v>2015</v>
      </c>
      <c r="N190" s="24">
        <v>1</v>
      </c>
      <c r="O190" s="24">
        <f>IF(ISNUMBER(Table1[[#This Row],[Year Read]]), 1, 0)</f>
        <v>1</v>
      </c>
      <c r="P190" s="24">
        <f>IF(AND(Table1[[#This Row],[Is Finished]],OR(ISBLANK(Table1[[#This Row],[Min Left]]), Table1[[#This Row],[Min Left]]=0)), 1, 0)</f>
        <v>1</v>
      </c>
      <c r="Q190" s="24">
        <f>IF(AND(Table1[[#This Row],[Is Finished]], NOT(Table1[[#This Row],[Is Read]])), 1, 0)</f>
        <v>0</v>
      </c>
      <c r="R190" s="24">
        <f>IF(AND(Table1[[#This Row],[Is Read]], Table1[[#This Row],[Minutes]]&gt;=100), 1, 0)</f>
        <v>1</v>
      </c>
      <c r="S190" s="24">
        <f>IF(AND(Table1[[#This Row],[Is Read]], Table1[[#This Row],[Minutes]]&lt;100), 1, 0)</f>
        <v>0</v>
      </c>
      <c r="T190" s="86">
        <f>IF(Table1[[#This Row],[Is Finished]],(Table1[[#This Row],[Minutes]]-Table1[[#This Row],[Min Left]])/Table1[[#This Row],[Speed]], "")</f>
        <v>782</v>
      </c>
      <c r="U190" s="86">
        <f>IF(Table1[[#This Row],[Is Finished]],Table1[[#This Row],[Min Read]]*(Table1[[#This Row],[Rating]]/5), "")</f>
        <v>782</v>
      </c>
      <c r="V190" s="24">
        <f>IF(Table1[[#This Row],[Read (long)]], Table1[[#This Row],[Rating]], "")</f>
        <v>5</v>
      </c>
    </row>
    <row r="191" spans="1:22" x14ac:dyDescent="0.35">
      <c r="A191" t="s">
        <v>53</v>
      </c>
      <c r="B191" t="s">
        <v>54</v>
      </c>
      <c r="C191" s="6" t="s">
        <v>1012</v>
      </c>
      <c r="D191" s="6"/>
      <c r="E191" s="27">
        <v>653</v>
      </c>
      <c r="F191" s="6">
        <v>0</v>
      </c>
      <c r="G191" s="28">
        <v>42037</v>
      </c>
      <c r="H191" s="28" t="b">
        <v>1</v>
      </c>
      <c r="I191" s="41">
        <v>5</v>
      </c>
      <c r="J191" s="41">
        <v>4</v>
      </c>
      <c r="K191" s="41">
        <v>4</v>
      </c>
      <c r="L191" s="26"/>
      <c r="M191" s="24">
        <v>2015</v>
      </c>
      <c r="N191" s="24">
        <v>1</v>
      </c>
      <c r="O191" s="24">
        <f>IF(ISNUMBER(Table1[[#This Row],[Year Read]]), 1, 0)</f>
        <v>1</v>
      </c>
      <c r="P191" s="24">
        <f>IF(AND(Table1[[#This Row],[Is Finished]],OR(ISBLANK(Table1[[#This Row],[Min Left]]), Table1[[#This Row],[Min Left]]=0)), 1, 0)</f>
        <v>1</v>
      </c>
      <c r="Q191" s="24">
        <f>IF(AND(Table1[[#This Row],[Is Finished]], NOT(Table1[[#This Row],[Is Read]])), 1, 0)</f>
        <v>0</v>
      </c>
      <c r="R191" s="24">
        <f>IF(AND(Table1[[#This Row],[Is Read]], Table1[[#This Row],[Minutes]]&gt;=100), 1, 0)</f>
        <v>1</v>
      </c>
      <c r="S191" s="24">
        <f>IF(AND(Table1[[#This Row],[Is Read]], Table1[[#This Row],[Minutes]]&lt;100), 1, 0)</f>
        <v>0</v>
      </c>
      <c r="T191" s="86">
        <f>IF(Table1[[#This Row],[Is Finished]],(Table1[[#This Row],[Minutes]]-Table1[[#This Row],[Min Left]])/Table1[[#This Row],[Speed]], "")</f>
        <v>653</v>
      </c>
      <c r="U191" s="86">
        <f>IF(Table1[[#This Row],[Is Finished]],Table1[[#This Row],[Min Read]]*(Table1[[#This Row],[Rating]]/5), "")</f>
        <v>653</v>
      </c>
      <c r="V191" s="24">
        <f>IF(Table1[[#This Row],[Read (long)]], Table1[[#This Row],[Rating]], "")</f>
        <v>5</v>
      </c>
    </row>
    <row r="192" spans="1:22" x14ac:dyDescent="0.35">
      <c r="A192" s="10" t="s">
        <v>55</v>
      </c>
      <c r="B192" s="10" t="s">
        <v>56</v>
      </c>
      <c r="C192" s="10" t="s">
        <v>415</v>
      </c>
      <c r="D192" s="10" t="s">
        <v>816</v>
      </c>
      <c r="E192" s="24">
        <v>645</v>
      </c>
      <c r="F192" s="33"/>
      <c r="G192" s="32">
        <v>42030</v>
      </c>
      <c r="H192" s="32"/>
      <c r="I192" s="38">
        <v>4</v>
      </c>
      <c r="J192" s="38">
        <v>4</v>
      </c>
      <c r="K192" s="39">
        <v>4</v>
      </c>
      <c r="L192" s="24" t="s">
        <v>817</v>
      </c>
      <c r="M192" s="24">
        <v>2015</v>
      </c>
      <c r="N192" s="24">
        <v>1</v>
      </c>
      <c r="O192" s="24">
        <f>IF(ISNUMBER(Table1[[#This Row],[Year Read]]), 1, 0)</f>
        <v>1</v>
      </c>
      <c r="P192" s="24">
        <f>IF(AND(Table1[[#This Row],[Is Finished]],OR(ISBLANK(Table1[[#This Row],[Min Left]]), Table1[[#This Row],[Min Left]]=0)), 1, 0)</f>
        <v>1</v>
      </c>
      <c r="Q192" s="24">
        <f>IF(AND(Table1[[#This Row],[Is Finished]], NOT(Table1[[#This Row],[Is Read]])), 1, 0)</f>
        <v>0</v>
      </c>
      <c r="R192" s="24">
        <f>IF(AND(Table1[[#This Row],[Is Read]], Table1[[#This Row],[Minutes]]&gt;=100), 1, 0)</f>
        <v>1</v>
      </c>
      <c r="S192" s="24">
        <f>IF(AND(Table1[[#This Row],[Is Read]], Table1[[#This Row],[Minutes]]&lt;100), 1, 0)</f>
        <v>0</v>
      </c>
      <c r="T192" s="86">
        <f>IF(Table1[[#This Row],[Is Finished]],(Table1[[#This Row],[Minutes]]-Table1[[#This Row],[Min Left]])/Table1[[#This Row],[Speed]], "")</f>
        <v>645</v>
      </c>
      <c r="U192" s="86">
        <f>IF(Table1[[#This Row],[Is Finished]],Table1[[#This Row],[Min Read]]*(Table1[[#This Row],[Rating]]/5), "")</f>
        <v>516</v>
      </c>
      <c r="V192" s="24">
        <f>IF(Table1[[#This Row],[Read (long)]], Table1[[#This Row],[Rating]], "")</f>
        <v>4</v>
      </c>
    </row>
    <row r="193" spans="1:22" x14ac:dyDescent="0.35">
      <c r="A193" s="10" t="s">
        <v>57</v>
      </c>
      <c r="B193" s="10" t="s">
        <v>58</v>
      </c>
      <c r="C193" s="10" t="s">
        <v>818</v>
      </c>
      <c r="D193" s="10"/>
      <c r="E193" s="24">
        <v>765</v>
      </c>
      <c r="F193" s="33"/>
      <c r="G193" s="32">
        <v>42021</v>
      </c>
      <c r="H193" s="32"/>
      <c r="I193" s="38">
        <v>4</v>
      </c>
      <c r="J193" s="38">
        <v>4</v>
      </c>
      <c r="K193" s="39">
        <v>4</v>
      </c>
      <c r="L193" s="24" t="s">
        <v>819</v>
      </c>
      <c r="M193" s="24">
        <v>2015</v>
      </c>
      <c r="N193" s="24">
        <v>1</v>
      </c>
      <c r="O193" s="24">
        <f>IF(ISNUMBER(Table1[[#This Row],[Year Read]]), 1, 0)</f>
        <v>1</v>
      </c>
      <c r="P193" s="24">
        <f>IF(AND(Table1[[#This Row],[Is Finished]],OR(ISBLANK(Table1[[#This Row],[Min Left]]), Table1[[#This Row],[Min Left]]=0)), 1, 0)</f>
        <v>1</v>
      </c>
      <c r="Q193" s="24">
        <f>IF(AND(Table1[[#This Row],[Is Finished]], NOT(Table1[[#This Row],[Is Read]])), 1, 0)</f>
        <v>0</v>
      </c>
      <c r="R193" s="24">
        <f>IF(AND(Table1[[#This Row],[Is Read]], Table1[[#This Row],[Minutes]]&gt;=100), 1, 0)</f>
        <v>1</v>
      </c>
      <c r="S193" s="24">
        <f>IF(AND(Table1[[#This Row],[Is Read]], Table1[[#This Row],[Minutes]]&lt;100), 1, 0)</f>
        <v>0</v>
      </c>
      <c r="T193" s="86">
        <f>IF(Table1[[#This Row],[Is Finished]],(Table1[[#This Row],[Minutes]]-Table1[[#This Row],[Min Left]])/Table1[[#This Row],[Speed]], "")</f>
        <v>765</v>
      </c>
      <c r="U193" s="86">
        <f>IF(Table1[[#This Row],[Is Finished]],Table1[[#This Row],[Min Read]]*(Table1[[#This Row],[Rating]]/5), "")</f>
        <v>612</v>
      </c>
      <c r="V193" s="24">
        <f>IF(Table1[[#This Row],[Read (long)]], Table1[[#This Row],[Rating]], "")</f>
        <v>4</v>
      </c>
    </row>
    <row r="194" spans="1:22" x14ac:dyDescent="0.35">
      <c r="A194" s="10" t="s">
        <v>59</v>
      </c>
      <c r="B194" s="10" t="s">
        <v>60</v>
      </c>
      <c r="C194" s="10" t="s">
        <v>823</v>
      </c>
      <c r="D194" s="10" t="s">
        <v>824</v>
      </c>
      <c r="E194" s="27">
        <v>146</v>
      </c>
      <c r="F194" s="33"/>
      <c r="G194" s="32">
        <v>42000</v>
      </c>
      <c r="H194" s="32"/>
      <c r="I194" s="38">
        <v>4</v>
      </c>
      <c r="J194" s="38"/>
      <c r="K194" s="39"/>
      <c r="L194" s="24" t="s">
        <v>825</v>
      </c>
      <c r="M194" s="24">
        <v>2015</v>
      </c>
      <c r="N194" s="24">
        <v>1</v>
      </c>
      <c r="O194" s="24">
        <f>IF(ISNUMBER(Table1[[#This Row],[Year Read]]), 1, 0)</f>
        <v>1</v>
      </c>
      <c r="P194" s="24">
        <f>IF(AND(Table1[[#This Row],[Is Finished]],OR(ISBLANK(Table1[[#This Row],[Min Left]]), Table1[[#This Row],[Min Left]]=0)), 1, 0)</f>
        <v>1</v>
      </c>
      <c r="Q194" s="24">
        <f>IF(AND(Table1[[#This Row],[Is Finished]], NOT(Table1[[#This Row],[Is Read]])), 1, 0)</f>
        <v>0</v>
      </c>
      <c r="R194" s="24">
        <f>IF(AND(Table1[[#This Row],[Is Read]], Table1[[#This Row],[Minutes]]&gt;=100), 1, 0)</f>
        <v>1</v>
      </c>
      <c r="S194" s="24">
        <f>IF(AND(Table1[[#This Row],[Is Read]], Table1[[#This Row],[Minutes]]&lt;100), 1, 0)</f>
        <v>0</v>
      </c>
      <c r="T194" s="86">
        <f>IF(Table1[[#This Row],[Is Finished]],(Table1[[#This Row],[Minutes]]-Table1[[#This Row],[Min Left]])/Table1[[#This Row],[Speed]], "")</f>
        <v>146</v>
      </c>
      <c r="U194" s="86">
        <f>IF(Table1[[#This Row],[Is Finished]],Table1[[#This Row],[Min Read]]*(Table1[[#This Row],[Rating]]/5), "")</f>
        <v>116.80000000000001</v>
      </c>
      <c r="V194" s="24">
        <f>IF(Table1[[#This Row],[Read (long)]], Table1[[#This Row],[Rating]], "")</f>
        <v>4</v>
      </c>
    </row>
    <row r="195" spans="1:22" x14ac:dyDescent="0.35">
      <c r="A195" s="10" t="s">
        <v>61</v>
      </c>
      <c r="B195" s="10" t="s">
        <v>62</v>
      </c>
      <c r="C195" s="10" t="s">
        <v>820</v>
      </c>
      <c r="D195" s="10" t="s">
        <v>821</v>
      </c>
      <c r="E195" s="24">
        <v>500</v>
      </c>
      <c r="F195" s="44"/>
      <c r="G195" s="32">
        <v>42000</v>
      </c>
      <c r="H195" s="32"/>
      <c r="I195" s="38">
        <v>3</v>
      </c>
      <c r="J195" s="38"/>
      <c r="K195" s="39"/>
      <c r="L195" s="24" t="s">
        <v>822</v>
      </c>
      <c r="M195" s="24">
        <v>2015</v>
      </c>
      <c r="N195" s="24">
        <v>1</v>
      </c>
      <c r="O195" s="24">
        <f>IF(ISNUMBER(Table1[[#This Row],[Year Read]]), 1, 0)</f>
        <v>1</v>
      </c>
      <c r="P195" s="24">
        <f>IF(AND(Table1[[#This Row],[Is Finished]],OR(ISBLANK(Table1[[#This Row],[Min Left]]), Table1[[#This Row],[Min Left]]=0)), 1, 0)</f>
        <v>1</v>
      </c>
      <c r="Q195" s="24">
        <f>IF(AND(Table1[[#This Row],[Is Finished]], NOT(Table1[[#This Row],[Is Read]])), 1, 0)</f>
        <v>0</v>
      </c>
      <c r="R195" s="24">
        <f>IF(AND(Table1[[#This Row],[Is Read]], Table1[[#This Row],[Minutes]]&gt;=100), 1, 0)</f>
        <v>1</v>
      </c>
      <c r="S195" s="24">
        <f>IF(AND(Table1[[#This Row],[Is Read]], Table1[[#This Row],[Minutes]]&lt;100), 1, 0)</f>
        <v>0</v>
      </c>
      <c r="T195" s="86">
        <f>IF(Table1[[#This Row],[Is Finished]],(Table1[[#This Row],[Minutes]]-Table1[[#This Row],[Min Left]])/Table1[[#This Row],[Speed]], "")</f>
        <v>500</v>
      </c>
      <c r="U195" s="86">
        <f>IF(Table1[[#This Row],[Is Finished]],Table1[[#This Row],[Min Read]]*(Table1[[#This Row],[Rating]]/5), "")</f>
        <v>300</v>
      </c>
      <c r="V195" s="24">
        <f>IF(Table1[[#This Row],[Read (long)]], Table1[[#This Row],[Rating]], "")</f>
        <v>3</v>
      </c>
    </row>
    <row r="196" spans="1:22" x14ac:dyDescent="0.35">
      <c r="A196" s="10" t="s">
        <v>63</v>
      </c>
      <c r="B196" s="10" t="s">
        <v>64</v>
      </c>
      <c r="C196" s="10" t="s">
        <v>826</v>
      </c>
      <c r="D196" s="10" t="s">
        <v>491</v>
      </c>
      <c r="E196" s="24">
        <v>32</v>
      </c>
      <c r="F196" s="33"/>
      <c r="G196" s="32">
        <v>41993</v>
      </c>
      <c r="H196" s="32"/>
      <c r="I196" s="38">
        <v>4</v>
      </c>
      <c r="J196" s="38"/>
      <c r="K196" s="39"/>
      <c r="L196" s="24" t="s">
        <v>827</v>
      </c>
      <c r="M196" s="24">
        <v>2014</v>
      </c>
      <c r="N196" s="24">
        <v>1</v>
      </c>
      <c r="O196" s="24">
        <f>IF(ISNUMBER(Table1[[#This Row],[Year Read]]), 1, 0)</f>
        <v>1</v>
      </c>
      <c r="P196" s="24">
        <f>IF(AND(Table1[[#This Row],[Is Finished]],OR(ISBLANK(Table1[[#This Row],[Min Left]]), Table1[[#This Row],[Min Left]]=0)), 1, 0)</f>
        <v>1</v>
      </c>
      <c r="Q196" s="24">
        <f>IF(AND(Table1[[#This Row],[Is Finished]], NOT(Table1[[#This Row],[Is Read]])), 1, 0)</f>
        <v>0</v>
      </c>
      <c r="R196" s="24">
        <f>IF(AND(Table1[[#This Row],[Is Read]], Table1[[#This Row],[Minutes]]&gt;=100), 1, 0)</f>
        <v>0</v>
      </c>
      <c r="S196" s="24">
        <f>IF(AND(Table1[[#This Row],[Is Read]], Table1[[#This Row],[Minutes]]&lt;100), 1, 0)</f>
        <v>1</v>
      </c>
      <c r="T196" s="86">
        <f>IF(Table1[[#This Row],[Is Finished]],(Table1[[#This Row],[Minutes]]-Table1[[#This Row],[Min Left]])/Table1[[#This Row],[Speed]], "")</f>
        <v>32</v>
      </c>
      <c r="U196" s="86">
        <f>IF(Table1[[#This Row],[Is Finished]],Table1[[#This Row],[Min Read]]*(Table1[[#This Row],[Rating]]/5), "")</f>
        <v>25.6</v>
      </c>
      <c r="V196" s="24" t="str">
        <f>IF(Table1[[#This Row],[Read (long)]], Table1[[#This Row],[Rating]], "")</f>
        <v/>
      </c>
    </row>
    <row r="197" spans="1:22" x14ac:dyDescent="0.35">
      <c r="A197" s="10" t="s">
        <v>65</v>
      </c>
      <c r="B197" s="10" t="s">
        <v>41</v>
      </c>
      <c r="C197" s="10" t="s">
        <v>654</v>
      </c>
      <c r="D197" s="10" t="s">
        <v>828</v>
      </c>
      <c r="E197" s="27">
        <v>1490</v>
      </c>
      <c r="F197" s="33"/>
      <c r="G197" s="32">
        <v>41975</v>
      </c>
      <c r="H197" s="32"/>
      <c r="I197" s="38">
        <v>4</v>
      </c>
      <c r="J197" s="38"/>
      <c r="K197" s="39"/>
      <c r="L197" s="24" t="s">
        <v>829</v>
      </c>
      <c r="M197" s="24">
        <v>2014</v>
      </c>
      <c r="N197" s="24">
        <v>1</v>
      </c>
      <c r="O197" s="24">
        <f>IF(ISNUMBER(Table1[[#This Row],[Year Read]]), 1, 0)</f>
        <v>1</v>
      </c>
      <c r="P197" s="24">
        <f>IF(AND(Table1[[#This Row],[Is Finished]],OR(ISBLANK(Table1[[#This Row],[Min Left]]), Table1[[#This Row],[Min Left]]=0)), 1, 0)</f>
        <v>1</v>
      </c>
      <c r="Q197" s="24">
        <f>IF(AND(Table1[[#This Row],[Is Finished]], NOT(Table1[[#This Row],[Is Read]])), 1, 0)</f>
        <v>0</v>
      </c>
      <c r="R197" s="24">
        <f>IF(AND(Table1[[#This Row],[Is Read]], Table1[[#This Row],[Minutes]]&gt;=100), 1, 0)</f>
        <v>1</v>
      </c>
      <c r="S197" s="24">
        <f>IF(AND(Table1[[#This Row],[Is Read]], Table1[[#This Row],[Minutes]]&lt;100), 1, 0)</f>
        <v>0</v>
      </c>
      <c r="T197" s="86">
        <f>IF(Table1[[#This Row],[Is Finished]],(Table1[[#This Row],[Minutes]]-Table1[[#This Row],[Min Left]])/Table1[[#This Row],[Speed]], "")</f>
        <v>1490</v>
      </c>
      <c r="U197" s="86">
        <f>IF(Table1[[#This Row],[Is Finished]],Table1[[#This Row],[Min Read]]*(Table1[[#This Row],[Rating]]/5), "")</f>
        <v>1192</v>
      </c>
      <c r="V197" s="24">
        <f>IF(Table1[[#This Row],[Read (long)]], Table1[[#This Row],[Rating]], "")</f>
        <v>4</v>
      </c>
    </row>
    <row r="198" spans="1:22" x14ac:dyDescent="0.35">
      <c r="A198" s="10" t="s">
        <v>67</v>
      </c>
      <c r="B198" s="10" t="s">
        <v>45</v>
      </c>
      <c r="C198" s="10" t="s">
        <v>770</v>
      </c>
      <c r="D198" s="10" t="s">
        <v>832</v>
      </c>
      <c r="E198" s="24">
        <v>835</v>
      </c>
      <c r="F198" s="33"/>
      <c r="G198" s="32">
        <v>41955</v>
      </c>
      <c r="H198" s="32" t="b">
        <v>1</v>
      </c>
      <c r="I198" s="38">
        <v>5</v>
      </c>
      <c r="J198" s="38">
        <v>5</v>
      </c>
      <c r="K198" s="39">
        <v>5</v>
      </c>
      <c r="L198" s="24" t="s">
        <v>833</v>
      </c>
      <c r="M198" s="24">
        <v>2014</v>
      </c>
      <c r="N198" s="24">
        <v>1</v>
      </c>
      <c r="O198" s="24">
        <f>IF(ISNUMBER(Table1[[#This Row],[Year Read]]), 1, 0)</f>
        <v>1</v>
      </c>
      <c r="P198" s="24">
        <f>IF(AND(Table1[[#This Row],[Is Finished]],OR(ISBLANK(Table1[[#This Row],[Min Left]]), Table1[[#This Row],[Min Left]]=0)), 1, 0)</f>
        <v>1</v>
      </c>
      <c r="Q198" s="24">
        <f>IF(AND(Table1[[#This Row],[Is Finished]], NOT(Table1[[#This Row],[Is Read]])), 1, 0)</f>
        <v>0</v>
      </c>
      <c r="R198" s="24">
        <f>IF(AND(Table1[[#This Row],[Is Read]], Table1[[#This Row],[Minutes]]&gt;=100), 1, 0)</f>
        <v>1</v>
      </c>
      <c r="S198" s="24">
        <f>IF(AND(Table1[[#This Row],[Is Read]], Table1[[#This Row],[Minutes]]&lt;100), 1, 0)</f>
        <v>0</v>
      </c>
      <c r="T198" s="86">
        <f>IF(Table1[[#This Row],[Is Finished]],(Table1[[#This Row],[Minutes]]-Table1[[#This Row],[Min Left]])/Table1[[#This Row],[Speed]], "")</f>
        <v>835</v>
      </c>
      <c r="U198" s="86">
        <f>IF(Table1[[#This Row],[Is Finished]],Table1[[#This Row],[Min Read]]*(Table1[[#This Row],[Rating]]/5), "")</f>
        <v>835</v>
      </c>
      <c r="V198" s="24">
        <f>IF(Table1[[#This Row],[Read (long)]], Table1[[#This Row],[Rating]], "")</f>
        <v>5</v>
      </c>
    </row>
    <row r="199" spans="1:22" x14ac:dyDescent="0.35">
      <c r="A199" s="10" t="s">
        <v>66</v>
      </c>
      <c r="B199" s="10" t="s">
        <v>41</v>
      </c>
      <c r="C199" s="10" t="s">
        <v>654</v>
      </c>
      <c r="D199" s="10" t="s">
        <v>830</v>
      </c>
      <c r="E199" s="24">
        <v>1510</v>
      </c>
      <c r="F199" s="33"/>
      <c r="G199" s="32">
        <v>41955</v>
      </c>
      <c r="H199" s="32"/>
      <c r="I199" s="38">
        <v>4</v>
      </c>
      <c r="J199" s="38"/>
      <c r="K199" s="39"/>
      <c r="L199" s="24" t="s">
        <v>831</v>
      </c>
      <c r="M199" s="24">
        <v>2014</v>
      </c>
      <c r="N199" s="24">
        <v>1</v>
      </c>
      <c r="O199" s="24">
        <f>IF(ISNUMBER(Table1[[#This Row],[Year Read]]), 1, 0)</f>
        <v>1</v>
      </c>
      <c r="P199" s="24">
        <f>IF(AND(Table1[[#This Row],[Is Finished]],OR(ISBLANK(Table1[[#This Row],[Min Left]]), Table1[[#This Row],[Min Left]]=0)), 1, 0)</f>
        <v>1</v>
      </c>
      <c r="Q199" s="24">
        <f>IF(AND(Table1[[#This Row],[Is Finished]], NOT(Table1[[#This Row],[Is Read]])), 1, 0)</f>
        <v>0</v>
      </c>
      <c r="R199" s="24">
        <f>IF(AND(Table1[[#This Row],[Is Read]], Table1[[#This Row],[Minutes]]&gt;=100), 1, 0)</f>
        <v>1</v>
      </c>
      <c r="S199" s="24">
        <f>IF(AND(Table1[[#This Row],[Is Read]], Table1[[#This Row],[Minutes]]&lt;100), 1, 0)</f>
        <v>0</v>
      </c>
      <c r="T199" s="86">
        <f>IF(Table1[[#This Row],[Is Finished]],(Table1[[#This Row],[Minutes]]-Table1[[#This Row],[Min Left]])/Table1[[#This Row],[Speed]], "")</f>
        <v>1510</v>
      </c>
      <c r="U199" s="86">
        <f>IF(Table1[[#This Row],[Is Finished]],Table1[[#This Row],[Min Read]]*(Table1[[#This Row],[Rating]]/5), "")</f>
        <v>1208</v>
      </c>
      <c r="V199" s="24">
        <f>IF(Table1[[#This Row],[Read (long)]], Table1[[#This Row],[Rating]], "")</f>
        <v>4</v>
      </c>
    </row>
    <row r="200" spans="1:22" x14ac:dyDescent="0.35">
      <c r="A200" s="10" t="s">
        <v>68</v>
      </c>
      <c r="B200" s="10" t="s">
        <v>69</v>
      </c>
      <c r="C200" s="10" t="s">
        <v>770</v>
      </c>
      <c r="D200" s="10"/>
      <c r="E200" s="24">
        <v>606</v>
      </c>
      <c r="F200" s="33"/>
      <c r="G200" s="32">
        <v>41955</v>
      </c>
      <c r="H200" s="32"/>
      <c r="I200" s="38">
        <v>4</v>
      </c>
      <c r="J200" s="38"/>
      <c r="K200" s="39"/>
      <c r="L200" s="24" t="s">
        <v>834</v>
      </c>
      <c r="M200" s="24">
        <v>2014</v>
      </c>
      <c r="N200" s="24">
        <v>1</v>
      </c>
      <c r="O200" s="24">
        <f>IF(ISNUMBER(Table1[[#This Row],[Year Read]]), 1, 0)</f>
        <v>1</v>
      </c>
      <c r="P200" s="24">
        <f>IF(AND(Table1[[#This Row],[Is Finished]],OR(ISBLANK(Table1[[#This Row],[Min Left]]), Table1[[#This Row],[Min Left]]=0)), 1, 0)</f>
        <v>1</v>
      </c>
      <c r="Q200" s="24">
        <f>IF(AND(Table1[[#This Row],[Is Finished]], NOT(Table1[[#This Row],[Is Read]])), 1, 0)</f>
        <v>0</v>
      </c>
      <c r="R200" s="24">
        <f>IF(AND(Table1[[#This Row],[Is Read]], Table1[[#This Row],[Minutes]]&gt;=100), 1, 0)</f>
        <v>1</v>
      </c>
      <c r="S200" s="24">
        <f>IF(AND(Table1[[#This Row],[Is Read]], Table1[[#This Row],[Minutes]]&lt;100), 1, 0)</f>
        <v>0</v>
      </c>
      <c r="T200" s="86">
        <f>IF(Table1[[#This Row],[Is Finished]],(Table1[[#This Row],[Minutes]]-Table1[[#This Row],[Min Left]])/Table1[[#This Row],[Speed]], "")</f>
        <v>606</v>
      </c>
      <c r="U200" s="86">
        <f>IF(Table1[[#This Row],[Is Finished]],Table1[[#This Row],[Min Read]]*(Table1[[#This Row],[Rating]]/5), "")</f>
        <v>484.8</v>
      </c>
      <c r="V200" s="24">
        <f>IF(Table1[[#This Row],[Read (long)]], Table1[[#This Row],[Rating]], "")</f>
        <v>4</v>
      </c>
    </row>
    <row r="201" spans="1:22" x14ac:dyDescent="0.35">
      <c r="A201" s="10" t="s">
        <v>72</v>
      </c>
      <c r="B201" s="10" t="s">
        <v>73</v>
      </c>
      <c r="C201" s="10" t="s">
        <v>463</v>
      </c>
      <c r="D201" s="10" t="s">
        <v>835</v>
      </c>
      <c r="E201" s="27">
        <v>615</v>
      </c>
      <c r="F201" s="33"/>
      <c r="G201" s="32">
        <v>41948</v>
      </c>
      <c r="H201" s="32"/>
      <c r="I201" s="38">
        <v>3</v>
      </c>
      <c r="J201" s="38"/>
      <c r="K201" s="39"/>
      <c r="L201" s="24" t="s">
        <v>836</v>
      </c>
      <c r="M201" s="24">
        <v>2014</v>
      </c>
      <c r="N201" s="24">
        <v>1</v>
      </c>
      <c r="O201" s="24">
        <f>IF(ISNUMBER(Table1[[#This Row],[Year Read]]), 1, 0)</f>
        <v>1</v>
      </c>
      <c r="P201" s="24">
        <f>IF(AND(Table1[[#This Row],[Is Finished]],OR(ISBLANK(Table1[[#This Row],[Min Left]]), Table1[[#This Row],[Min Left]]=0)), 1, 0)</f>
        <v>1</v>
      </c>
      <c r="Q201" s="24">
        <f>IF(AND(Table1[[#This Row],[Is Finished]], NOT(Table1[[#This Row],[Is Read]])), 1, 0)</f>
        <v>0</v>
      </c>
      <c r="R201" s="24">
        <f>IF(AND(Table1[[#This Row],[Is Read]], Table1[[#This Row],[Minutes]]&gt;=100), 1, 0)</f>
        <v>1</v>
      </c>
      <c r="S201" s="24">
        <f>IF(AND(Table1[[#This Row],[Is Read]], Table1[[#This Row],[Minutes]]&lt;100), 1, 0)</f>
        <v>0</v>
      </c>
      <c r="T201" s="86">
        <f>IF(Table1[[#This Row],[Is Finished]],(Table1[[#This Row],[Minutes]]-Table1[[#This Row],[Min Left]])/Table1[[#This Row],[Speed]], "")</f>
        <v>615</v>
      </c>
      <c r="U201" s="86">
        <f>IF(Table1[[#This Row],[Is Finished]],Table1[[#This Row],[Min Read]]*(Table1[[#This Row],[Rating]]/5), "")</f>
        <v>369</v>
      </c>
      <c r="V201" s="24">
        <f>IF(Table1[[#This Row],[Read (long)]], Table1[[#This Row],[Rating]], "")</f>
        <v>3</v>
      </c>
    </row>
    <row r="202" spans="1:22" x14ac:dyDescent="0.35">
      <c r="A202" s="10" t="s">
        <v>70</v>
      </c>
      <c r="B202" s="10" t="s">
        <v>71</v>
      </c>
      <c r="C202" s="10" t="s">
        <v>837</v>
      </c>
      <c r="D202" s="10"/>
      <c r="E202" s="24">
        <v>395</v>
      </c>
      <c r="F202" s="33"/>
      <c r="G202" s="32">
        <v>41948</v>
      </c>
      <c r="H202" s="32"/>
      <c r="I202" s="38">
        <v>3</v>
      </c>
      <c r="J202" s="38"/>
      <c r="K202" s="39"/>
      <c r="L202" s="24" t="s">
        <v>838</v>
      </c>
      <c r="M202" s="24">
        <v>2014</v>
      </c>
      <c r="N202" s="24">
        <v>1</v>
      </c>
      <c r="O202" s="24">
        <f>IF(ISNUMBER(Table1[[#This Row],[Year Read]]), 1, 0)</f>
        <v>1</v>
      </c>
      <c r="P202" s="24">
        <f>IF(AND(Table1[[#This Row],[Is Finished]],OR(ISBLANK(Table1[[#This Row],[Min Left]]), Table1[[#This Row],[Min Left]]=0)), 1, 0)</f>
        <v>1</v>
      </c>
      <c r="Q202" s="24">
        <f>IF(AND(Table1[[#This Row],[Is Finished]], NOT(Table1[[#This Row],[Is Read]])), 1, 0)</f>
        <v>0</v>
      </c>
      <c r="R202" s="24">
        <f>IF(AND(Table1[[#This Row],[Is Read]], Table1[[#This Row],[Minutes]]&gt;=100), 1, 0)</f>
        <v>1</v>
      </c>
      <c r="S202" s="24">
        <f>IF(AND(Table1[[#This Row],[Is Read]], Table1[[#This Row],[Minutes]]&lt;100), 1, 0)</f>
        <v>0</v>
      </c>
      <c r="T202" s="86">
        <f>IF(Table1[[#This Row],[Is Finished]],(Table1[[#This Row],[Minutes]]-Table1[[#This Row],[Min Left]])/Table1[[#This Row],[Speed]], "")</f>
        <v>395</v>
      </c>
      <c r="U202" s="86">
        <f>IF(Table1[[#This Row],[Is Finished]],Table1[[#This Row],[Min Read]]*(Table1[[#This Row],[Rating]]/5), "")</f>
        <v>237</v>
      </c>
      <c r="V202" s="24">
        <f>IF(Table1[[#This Row],[Read (long)]], Table1[[#This Row],[Rating]], "")</f>
        <v>3</v>
      </c>
    </row>
    <row r="203" spans="1:22" x14ac:dyDescent="0.35">
      <c r="A203" t="s">
        <v>74</v>
      </c>
      <c r="B203" t="s">
        <v>75</v>
      </c>
      <c r="C203" s="6" t="s">
        <v>75</v>
      </c>
      <c r="D203" s="6"/>
      <c r="E203" s="27">
        <v>11</v>
      </c>
      <c r="F203" s="6">
        <v>0</v>
      </c>
      <c r="G203" s="28">
        <v>41942</v>
      </c>
      <c r="H203" s="28"/>
      <c r="I203" s="41">
        <v>3</v>
      </c>
      <c r="J203" s="41"/>
      <c r="K203" s="41"/>
      <c r="L203" s="26"/>
      <c r="M203" s="24">
        <v>2014</v>
      </c>
      <c r="N203" s="24">
        <v>1</v>
      </c>
      <c r="O203" s="24">
        <f>IF(ISNUMBER(Table1[[#This Row],[Year Read]]), 1, 0)</f>
        <v>1</v>
      </c>
      <c r="P203" s="24">
        <f>IF(AND(Table1[[#This Row],[Is Finished]],OR(ISBLANK(Table1[[#This Row],[Min Left]]), Table1[[#This Row],[Min Left]]=0)), 1, 0)</f>
        <v>1</v>
      </c>
      <c r="Q203" s="24">
        <f>IF(AND(Table1[[#This Row],[Is Finished]], NOT(Table1[[#This Row],[Is Read]])), 1, 0)</f>
        <v>0</v>
      </c>
      <c r="R203" s="24">
        <f>IF(AND(Table1[[#This Row],[Is Read]], Table1[[#This Row],[Minutes]]&gt;=100), 1, 0)</f>
        <v>0</v>
      </c>
      <c r="S203" s="24">
        <f>IF(AND(Table1[[#This Row],[Is Read]], Table1[[#This Row],[Minutes]]&lt;100), 1, 0)</f>
        <v>1</v>
      </c>
      <c r="T203" s="86">
        <f>IF(Table1[[#This Row],[Is Finished]],(Table1[[#This Row],[Minutes]]-Table1[[#This Row],[Min Left]])/Table1[[#This Row],[Speed]], "")</f>
        <v>11</v>
      </c>
      <c r="U203" s="86">
        <f>IF(Table1[[#This Row],[Is Finished]],Table1[[#This Row],[Min Read]]*(Table1[[#This Row],[Rating]]/5), "")</f>
        <v>6.6</v>
      </c>
      <c r="V203" s="24" t="str">
        <f>IF(Table1[[#This Row],[Read (long)]], Table1[[#This Row],[Rating]], "")</f>
        <v/>
      </c>
    </row>
    <row r="204" spans="1:22" x14ac:dyDescent="0.35">
      <c r="A204" s="10" t="s">
        <v>76</v>
      </c>
      <c r="B204" s="10" t="s">
        <v>41</v>
      </c>
      <c r="C204" s="10" t="s">
        <v>808</v>
      </c>
      <c r="D204" s="10" t="s">
        <v>839</v>
      </c>
      <c r="E204" s="24">
        <v>1312</v>
      </c>
      <c r="F204" s="33"/>
      <c r="G204" s="32">
        <v>41938</v>
      </c>
      <c r="H204" s="32"/>
      <c r="I204" s="38">
        <v>4</v>
      </c>
      <c r="J204" s="38"/>
      <c r="K204" s="39"/>
      <c r="L204" s="24" t="s">
        <v>840</v>
      </c>
      <c r="M204" s="24">
        <v>2014</v>
      </c>
      <c r="N204" s="24">
        <v>1</v>
      </c>
      <c r="O204" s="24">
        <f>IF(ISNUMBER(Table1[[#This Row],[Year Read]]), 1, 0)</f>
        <v>1</v>
      </c>
      <c r="P204" s="24">
        <f>IF(AND(Table1[[#This Row],[Is Finished]],OR(ISBLANK(Table1[[#This Row],[Min Left]]), Table1[[#This Row],[Min Left]]=0)), 1, 0)</f>
        <v>1</v>
      </c>
      <c r="Q204" s="24">
        <f>IF(AND(Table1[[#This Row],[Is Finished]], NOT(Table1[[#This Row],[Is Read]])), 1, 0)</f>
        <v>0</v>
      </c>
      <c r="R204" s="24">
        <f>IF(AND(Table1[[#This Row],[Is Read]], Table1[[#This Row],[Minutes]]&gt;=100), 1, 0)</f>
        <v>1</v>
      </c>
      <c r="S204" s="24">
        <f>IF(AND(Table1[[#This Row],[Is Read]], Table1[[#This Row],[Minutes]]&lt;100), 1, 0)</f>
        <v>0</v>
      </c>
      <c r="T204" s="86">
        <f>IF(Table1[[#This Row],[Is Finished]],(Table1[[#This Row],[Minutes]]-Table1[[#This Row],[Min Left]])/Table1[[#This Row],[Speed]], "")</f>
        <v>1312</v>
      </c>
      <c r="U204" s="86">
        <f>IF(Table1[[#This Row],[Is Finished]],Table1[[#This Row],[Min Read]]*(Table1[[#This Row],[Rating]]/5), "")</f>
        <v>1049.6000000000001</v>
      </c>
      <c r="V204" s="24">
        <f>IF(Table1[[#This Row],[Read (long)]], Table1[[#This Row],[Rating]], "")</f>
        <v>4</v>
      </c>
    </row>
    <row r="205" spans="1:22" x14ac:dyDescent="0.35">
      <c r="A205" s="10" t="s">
        <v>841</v>
      </c>
      <c r="B205" s="10" t="s">
        <v>77</v>
      </c>
      <c r="C205" s="10" t="s">
        <v>757</v>
      </c>
      <c r="D205" s="10"/>
      <c r="E205" s="27">
        <v>597</v>
      </c>
      <c r="F205" s="33"/>
      <c r="G205" s="32">
        <v>41931</v>
      </c>
      <c r="H205" s="32"/>
      <c r="I205" s="38">
        <v>4</v>
      </c>
      <c r="J205" s="38"/>
      <c r="K205" s="39"/>
      <c r="L205" s="24" t="s">
        <v>842</v>
      </c>
      <c r="M205" s="24">
        <v>2014</v>
      </c>
      <c r="N205" s="24">
        <v>1</v>
      </c>
      <c r="O205" s="24">
        <f>IF(ISNUMBER(Table1[[#This Row],[Year Read]]), 1, 0)</f>
        <v>1</v>
      </c>
      <c r="P205" s="24">
        <f>IF(AND(Table1[[#This Row],[Is Finished]],OR(ISBLANK(Table1[[#This Row],[Min Left]]), Table1[[#This Row],[Min Left]]=0)), 1, 0)</f>
        <v>1</v>
      </c>
      <c r="Q205" s="24">
        <f>IF(AND(Table1[[#This Row],[Is Finished]], NOT(Table1[[#This Row],[Is Read]])), 1, 0)</f>
        <v>0</v>
      </c>
      <c r="R205" s="24">
        <f>IF(AND(Table1[[#This Row],[Is Read]], Table1[[#This Row],[Minutes]]&gt;=100), 1, 0)</f>
        <v>1</v>
      </c>
      <c r="S205" s="24">
        <f>IF(AND(Table1[[#This Row],[Is Read]], Table1[[#This Row],[Minutes]]&lt;100), 1, 0)</f>
        <v>0</v>
      </c>
      <c r="T205" s="86">
        <f>IF(Table1[[#This Row],[Is Finished]],(Table1[[#This Row],[Minutes]]-Table1[[#This Row],[Min Left]])/Table1[[#This Row],[Speed]], "")</f>
        <v>597</v>
      </c>
      <c r="U205" s="86">
        <f>IF(Table1[[#This Row],[Is Finished]],Table1[[#This Row],[Min Read]]*(Table1[[#This Row],[Rating]]/5), "")</f>
        <v>477.6</v>
      </c>
      <c r="V205" s="24">
        <f>IF(Table1[[#This Row],[Read (long)]], Table1[[#This Row],[Rating]], "")</f>
        <v>4</v>
      </c>
    </row>
    <row r="206" spans="1:22" x14ac:dyDescent="0.35">
      <c r="A206" s="10" t="s">
        <v>78</v>
      </c>
      <c r="B206" s="10" t="s">
        <v>79</v>
      </c>
      <c r="C206" s="10" t="s">
        <v>647</v>
      </c>
      <c r="D206" s="10"/>
      <c r="E206" s="24">
        <v>75</v>
      </c>
      <c r="F206" s="33"/>
      <c r="G206" s="32">
        <v>41923</v>
      </c>
      <c r="H206" s="32"/>
      <c r="I206" s="38">
        <v>2</v>
      </c>
      <c r="J206" s="38">
        <v>2</v>
      </c>
      <c r="K206" s="39">
        <v>2</v>
      </c>
      <c r="L206" s="24" t="s">
        <v>648</v>
      </c>
      <c r="M206" s="24">
        <v>2014</v>
      </c>
      <c r="N206" s="24">
        <v>1</v>
      </c>
      <c r="O206" s="24">
        <f>IF(ISNUMBER(Table1[[#This Row],[Year Read]]), 1, 0)</f>
        <v>1</v>
      </c>
      <c r="P206" s="24">
        <f>IF(AND(Table1[[#This Row],[Is Finished]],OR(ISBLANK(Table1[[#This Row],[Min Left]]), Table1[[#This Row],[Min Left]]=0)), 1, 0)</f>
        <v>1</v>
      </c>
      <c r="Q206" s="24">
        <f>IF(AND(Table1[[#This Row],[Is Finished]], NOT(Table1[[#This Row],[Is Read]])), 1, 0)</f>
        <v>0</v>
      </c>
      <c r="R206" s="24">
        <f>IF(AND(Table1[[#This Row],[Is Read]], Table1[[#This Row],[Minutes]]&gt;=100), 1, 0)</f>
        <v>0</v>
      </c>
      <c r="S206" s="24">
        <f>IF(AND(Table1[[#This Row],[Is Read]], Table1[[#This Row],[Minutes]]&lt;100), 1, 0)</f>
        <v>1</v>
      </c>
      <c r="T206" s="86">
        <f>IF(Table1[[#This Row],[Is Finished]],(Table1[[#This Row],[Minutes]]-Table1[[#This Row],[Min Left]])/Table1[[#This Row],[Speed]], "")</f>
        <v>75</v>
      </c>
      <c r="U206" s="86">
        <f>IF(Table1[[#This Row],[Is Finished]],Table1[[#This Row],[Min Read]]*(Table1[[#This Row],[Rating]]/5), "")</f>
        <v>30</v>
      </c>
      <c r="V206" s="24" t="str">
        <f>IF(Table1[[#This Row],[Read (long)]], Table1[[#This Row],[Rating]], "")</f>
        <v/>
      </c>
    </row>
    <row r="207" spans="1:22" x14ac:dyDescent="0.35">
      <c r="A207" s="10" t="s">
        <v>80</v>
      </c>
      <c r="B207" s="10" t="s">
        <v>48</v>
      </c>
      <c r="C207" s="10" t="s">
        <v>649</v>
      </c>
      <c r="D207" s="10" t="s">
        <v>650</v>
      </c>
      <c r="E207" s="24">
        <v>1034</v>
      </c>
      <c r="F207" s="33"/>
      <c r="G207" s="32">
        <v>41895</v>
      </c>
      <c r="H207" s="32" t="b">
        <v>1</v>
      </c>
      <c r="I207" s="38">
        <v>5</v>
      </c>
      <c r="J207" s="38"/>
      <c r="K207" s="39"/>
      <c r="L207" s="24" t="s">
        <v>651</v>
      </c>
      <c r="M207" s="24">
        <v>2014</v>
      </c>
      <c r="N207" s="24">
        <v>1</v>
      </c>
      <c r="O207" s="24">
        <f>IF(ISNUMBER(Table1[[#This Row],[Year Read]]), 1, 0)</f>
        <v>1</v>
      </c>
      <c r="P207" s="24">
        <f>IF(AND(Table1[[#This Row],[Is Finished]],OR(ISBLANK(Table1[[#This Row],[Min Left]]), Table1[[#This Row],[Min Left]]=0)), 1, 0)</f>
        <v>1</v>
      </c>
      <c r="Q207" s="24">
        <f>IF(AND(Table1[[#This Row],[Is Finished]], NOT(Table1[[#This Row],[Is Read]])), 1, 0)</f>
        <v>0</v>
      </c>
      <c r="R207" s="24">
        <f>IF(AND(Table1[[#This Row],[Is Read]], Table1[[#This Row],[Minutes]]&gt;=100), 1, 0)</f>
        <v>1</v>
      </c>
      <c r="S207" s="24">
        <f>IF(AND(Table1[[#This Row],[Is Read]], Table1[[#This Row],[Minutes]]&lt;100), 1, 0)</f>
        <v>0</v>
      </c>
      <c r="T207" s="86">
        <f>IF(Table1[[#This Row],[Is Finished]],(Table1[[#This Row],[Minutes]]-Table1[[#This Row],[Min Left]])/Table1[[#This Row],[Speed]], "")</f>
        <v>1034</v>
      </c>
      <c r="U207" s="86">
        <f>IF(Table1[[#This Row],[Is Finished]],Table1[[#This Row],[Min Read]]*(Table1[[#This Row],[Rating]]/5), "")</f>
        <v>1034</v>
      </c>
      <c r="V207" s="24">
        <f>IF(Table1[[#This Row],[Read (long)]], Table1[[#This Row],[Rating]], "")</f>
        <v>5</v>
      </c>
    </row>
    <row r="208" spans="1:22" x14ac:dyDescent="0.35">
      <c r="A208" s="10" t="s">
        <v>81</v>
      </c>
      <c r="B208" s="10" t="s">
        <v>77</v>
      </c>
      <c r="C208" s="10" t="s">
        <v>652</v>
      </c>
      <c r="D208" s="10"/>
      <c r="E208" s="24">
        <v>449</v>
      </c>
      <c r="F208" s="33"/>
      <c r="G208" s="32">
        <v>41895</v>
      </c>
      <c r="H208" s="32"/>
      <c r="I208" s="38">
        <v>4</v>
      </c>
      <c r="J208" s="38">
        <v>4</v>
      </c>
      <c r="K208" s="39">
        <v>4</v>
      </c>
      <c r="L208" s="24" t="s">
        <v>653</v>
      </c>
      <c r="M208" s="24">
        <v>2014</v>
      </c>
      <c r="N208" s="24">
        <v>1</v>
      </c>
      <c r="O208" s="24">
        <f>IF(ISNUMBER(Table1[[#This Row],[Year Read]]), 1, 0)</f>
        <v>1</v>
      </c>
      <c r="P208" s="24">
        <f>IF(AND(Table1[[#This Row],[Is Finished]],OR(ISBLANK(Table1[[#This Row],[Min Left]]), Table1[[#This Row],[Min Left]]=0)), 1, 0)</f>
        <v>1</v>
      </c>
      <c r="Q208" s="24">
        <f>IF(AND(Table1[[#This Row],[Is Finished]], NOT(Table1[[#This Row],[Is Read]])), 1, 0)</f>
        <v>0</v>
      </c>
      <c r="R208" s="24">
        <f>IF(AND(Table1[[#This Row],[Is Read]], Table1[[#This Row],[Minutes]]&gt;=100), 1, 0)</f>
        <v>1</v>
      </c>
      <c r="S208" s="24">
        <f>IF(AND(Table1[[#This Row],[Is Read]], Table1[[#This Row],[Minutes]]&lt;100), 1, 0)</f>
        <v>0</v>
      </c>
      <c r="T208" s="86">
        <f>IF(Table1[[#This Row],[Is Finished]],(Table1[[#This Row],[Minutes]]-Table1[[#This Row],[Min Left]])/Table1[[#This Row],[Speed]], "")</f>
        <v>449</v>
      </c>
      <c r="U208" s="86">
        <f>IF(Table1[[#This Row],[Is Finished]],Table1[[#This Row],[Min Read]]*(Table1[[#This Row],[Rating]]/5), "")</f>
        <v>359.20000000000005</v>
      </c>
      <c r="V208" s="24">
        <f>IF(Table1[[#This Row],[Read (long)]], Table1[[#This Row],[Rating]], "")</f>
        <v>4</v>
      </c>
    </row>
    <row r="209" spans="1:22" x14ac:dyDescent="0.35">
      <c r="A209" s="10" t="s">
        <v>82</v>
      </c>
      <c r="B209" s="10" t="s">
        <v>41</v>
      </c>
      <c r="C209" s="10" t="s">
        <v>654</v>
      </c>
      <c r="D209" s="10" t="s">
        <v>655</v>
      </c>
      <c r="E209" s="27">
        <v>2459</v>
      </c>
      <c r="F209" s="33"/>
      <c r="G209" s="32">
        <v>41863</v>
      </c>
      <c r="H209" s="32"/>
      <c r="I209" s="38">
        <v>5</v>
      </c>
      <c r="J209" s="38">
        <v>5</v>
      </c>
      <c r="K209" s="39">
        <v>5</v>
      </c>
      <c r="L209" s="24" t="s">
        <v>656</v>
      </c>
      <c r="M209" s="24">
        <v>2014</v>
      </c>
      <c r="N209" s="24">
        <v>1</v>
      </c>
      <c r="O209" s="24">
        <f>IF(ISNUMBER(Table1[[#This Row],[Year Read]]), 1, 0)</f>
        <v>1</v>
      </c>
      <c r="P209" s="24">
        <f>IF(AND(Table1[[#This Row],[Is Finished]],OR(ISBLANK(Table1[[#This Row],[Min Left]]), Table1[[#This Row],[Min Left]]=0)), 1, 0)</f>
        <v>1</v>
      </c>
      <c r="Q209" s="24">
        <f>IF(AND(Table1[[#This Row],[Is Finished]], NOT(Table1[[#This Row],[Is Read]])), 1, 0)</f>
        <v>0</v>
      </c>
      <c r="R209" s="24">
        <f>IF(AND(Table1[[#This Row],[Is Read]], Table1[[#This Row],[Minutes]]&gt;=100), 1, 0)</f>
        <v>1</v>
      </c>
      <c r="S209" s="24">
        <f>IF(AND(Table1[[#This Row],[Is Read]], Table1[[#This Row],[Minutes]]&lt;100), 1, 0)</f>
        <v>0</v>
      </c>
      <c r="T209" s="86">
        <f>IF(Table1[[#This Row],[Is Finished]],(Table1[[#This Row],[Minutes]]-Table1[[#This Row],[Min Left]])/Table1[[#This Row],[Speed]], "")</f>
        <v>2459</v>
      </c>
      <c r="U209" s="86">
        <f>IF(Table1[[#This Row],[Is Finished]],Table1[[#This Row],[Min Read]]*(Table1[[#This Row],[Rating]]/5), "")</f>
        <v>2459</v>
      </c>
      <c r="V209" s="24">
        <f>IF(Table1[[#This Row],[Read (long)]], Table1[[#This Row],[Rating]], "")</f>
        <v>5</v>
      </c>
    </row>
    <row r="210" spans="1:22" x14ac:dyDescent="0.35">
      <c r="A210" s="10" t="s">
        <v>83</v>
      </c>
      <c r="B210" s="10" t="s">
        <v>41</v>
      </c>
      <c r="C210" s="10" t="s">
        <v>654</v>
      </c>
      <c r="D210" s="10" t="s">
        <v>657</v>
      </c>
      <c r="E210" s="27">
        <v>2253</v>
      </c>
      <c r="F210" s="33"/>
      <c r="G210" s="32">
        <v>41838</v>
      </c>
      <c r="H210" s="32" t="b">
        <v>1</v>
      </c>
      <c r="I210" s="38">
        <v>5</v>
      </c>
      <c r="J210" s="38">
        <v>5</v>
      </c>
      <c r="K210" s="39">
        <v>5</v>
      </c>
      <c r="L210" s="24" t="s">
        <v>658</v>
      </c>
      <c r="M210" s="24">
        <v>2014</v>
      </c>
      <c r="N210" s="24">
        <v>1</v>
      </c>
      <c r="O210" s="24">
        <f>IF(ISNUMBER(Table1[[#This Row],[Year Read]]), 1, 0)</f>
        <v>1</v>
      </c>
      <c r="P210" s="24">
        <f>IF(AND(Table1[[#This Row],[Is Finished]],OR(ISBLANK(Table1[[#This Row],[Min Left]]), Table1[[#This Row],[Min Left]]=0)), 1, 0)</f>
        <v>1</v>
      </c>
      <c r="Q210" s="24">
        <f>IF(AND(Table1[[#This Row],[Is Finished]], NOT(Table1[[#This Row],[Is Read]])), 1, 0)</f>
        <v>0</v>
      </c>
      <c r="R210" s="24">
        <f>IF(AND(Table1[[#This Row],[Is Read]], Table1[[#This Row],[Minutes]]&gt;=100), 1, 0)</f>
        <v>1</v>
      </c>
      <c r="S210" s="24">
        <f>IF(AND(Table1[[#This Row],[Is Read]], Table1[[#This Row],[Minutes]]&lt;100), 1, 0)</f>
        <v>0</v>
      </c>
      <c r="T210" s="86">
        <f>IF(Table1[[#This Row],[Is Finished]],(Table1[[#This Row],[Minutes]]-Table1[[#This Row],[Min Left]])/Table1[[#This Row],[Speed]], "")</f>
        <v>2253</v>
      </c>
      <c r="U210" s="86">
        <f>IF(Table1[[#This Row],[Is Finished]],Table1[[#This Row],[Min Read]]*(Table1[[#This Row],[Rating]]/5), "")</f>
        <v>2253</v>
      </c>
      <c r="V210" s="24">
        <f>IF(Table1[[#This Row],[Read (long)]], Table1[[#This Row],[Rating]], "")</f>
        <v>5</v>
      </c>
    </row>
    <row r="211" spans="1:22" x14ac:dyDescent="0.35">
      <c r="A211" s="10" t="s">
        <v>659</v>
      </c>
      <c r="B211" s="10" t="s">
        <v>84</v>
      </c>
      <c r="C211" s="10" t="s">
        <v>660</v>
      </c>
      <c r="D211" s="10" t="s">
        <v>661</v>
      </c>
      <c r="E211" s="24">
        <v>459</v>
      </c>
      <c r="F211" s="33"/>
      <c r="G211" s="32">
        <v>41797</v>
      </c>
      <c r="H211" s="32"/>
      <c r="I211" s="38">
        <v>3</v>
      </c>
      <c r="J211" s="38">
        <v>3</v>
      </c>
      <c r="K211" s="39">
        <v>3</v>
      </c>
      <c r="L211" s="24" t="s">
        <v>662</v>
      </c>
      <c r="M211" s="24">
        <v>2014</v>
      </c>
      <c r="N211" s="24">
        <v>1</v>
      </c>
      <c r="O211" s="24">
        <f>IF(ISNUMBER(Table1[[#This Row],[Year Read]]), 1, 0)</f>
        <v>1</v>
      </c>
      <c r="P211" s="24">
        <f>IF(AND(Table1[[#This Row],[Is Finished]],OR(ISBLANK(Table1[[#This Row],[Min Left]]), Table1[[#This Row],[Min Left]]=0)), 1, 0)</f>
        <v>1</v>
      </c>
      <c r="Q211" s="24">
        <f>IF(AND(Table1[[#This Row],[Is Finished]], NOT(Table1[[#This Row],[Is Read]])), 1, 0)</f>
        <v>0</v>
      </c>
      <c r="R211" s="24">
        <f>IF(AND(Table1[[#This Row],[Is Read]], Table1[[#This Row],[Minutes]]&gt;=100), 1, 0)</f>
        <v>1</v>
      </c>
      <c r="S211" s="24">
        <f>IF(AND(Table1[[#This Row],[Is Read]], Table1[[#This Row],[Minutes]]&lt;100), 1, 0)</f>
        <v>0</v>
      </c>
      <c r="T211" s="86">
        <f>IF(Table1[[#This Row],[Is Finished]],(Table1[[#This Row],[Minutes]]-Table1[[#This Row],[Min Left]])/Table1[[#This Row],[Speed]], "")</f>
        <v>459</v>
      </c>
      <c r="U211" s="86">
        <f>IF(Table1[[#This Row],[Is Finished]],Table1[[#This Row],[Min Read]]*(Table1[[#This Row],[Rating]]/5), "")</f>
        <v>275.39999999999998</v>
      </c>
      <c r="V211" s="24">
        <f>IF(Table1[[#This Row],[Read (long)]], Table1[[#This Row],[Rating]], "")</f>
        <v>3</v>
      </c>
    </row>
    <row r="212" spans="1:22" x14ac:dyDescent="0.35">
      <c r="A212" s="10" t="s">
        <v>663</v>
      </c>
      <c r="B212" s="10" t="s">
        <v>85</v>
      </c>
      <c r="C212" s="10" t="s">
        <v>85</v>
      </c>
      <c r="D212" s="10"/>
      <c r="E212" s="24">
        <v>621</v>
      </c>
      <c r="F212" s="33"/>
      <c r="G212" s="32">
        <v>41788</v>
      </c>
      <c r="H212" s="32"/>
      <c r="I212" s="38">
        <v>3</v>
      </c>
      <c r="J212" s="38">
        <v>3</v>
      </c>
      <c r="K212" s="39">
        <v>3</v>
      </c>
      <c r="L212" s="24" t="s">
        <v>664</v>
      </c>
      <c r="M212" s="24">
        <v>2014</v>
      </c>
      <c r="N212" s="24">
        <v>1</v>
      </c>
      <c r="O212" s="24">
        <f>IF(ISNUMBER(Table1[[#This Row],[Year Read]]), 1, 0)</f>
        <v>1</v>
      </c>
      <c r="P212" s="24">
        <f>IF(AND(Table1[[#This Row],[Is Finished]],OR(ISBLANK(Table1[[#This Row],[Min Left]]), Table1[[#This Row],[Min Left]]=0)), 1, 0)</f>
        <v>1</v>
      </c>
      <c r="Q212" s="24">
        <f>IF(AND(Table1[[#This Row],[Is Finished]], NOT(Table1[[#This Row],[Is Read]])), 1, 0)</f>
        <v>0</v>
      </c>
      <c r="R212" s="24">
        <f>IF(AND(Table1[[#This Row],[Is Read]], Table1[[#This Row],[Minutes]]&gt;=100), 1, 0)</f>
        <v>1</v>
      </c>
      <c r="S212" s="24">
        <f>IF(AND(Table1[[#This Row],[Is Read]], Table1[[#This Row],[Minutes]]&lt;100), 1, 0)</f>
        <v>0</v>
      </c>
      <c r="T212" s="86">
        <f>IF(Table1[[#This Row],[Is Finished]],(Table1[[#This Row],[Minutes]]-Table1[[#This Row],[Min Left]])/Table1[[#This Row],[Speed]], "")</f>
        <v>621</v>
      </c>
      <c r="U212" s="86">
        <f>IF(Table1[[#This Row],[Is Finished]],Table1[[#This Row],[Min Read]]*(Table1[[#This Row],[Rating]]/5), "")</f>
        <v>372.59999999999997</v>
      </c>
      <c r="V212" s="24">
        <f>IF(Table1[[#This Row],[Read (long)]], Table1[[#This Row],[Rating]], "")</f>
        <v>3</v>
      </c>
    </row>
    <row r="213" spans="1:22" x14ac:dyDescent="0.35">
      <c r="A213" s="10" t="s">
        <v>86</v>
      </c>
      <c r="B213" s="10" t="s">
        <v>87</v>
      </c>
      <c r="C213" s="10" t="s">
        <v>665</v>
      </c>
      <c r="D213" s="10"/>
      <c r="E213" s="24">
        <v>670</v>
      </c>
      <c r="F213" s="33"/>
      <c r="G213" s="32">
        <v>41776</v>
      </c>
      <c r="H213" s="32"/>
      <c r="I213" s="38">
        <v>4</v>
      </c>
      <c r="J213" s="38">
        <v>4</v>
      </c>
      <c r="K213" s="39">
        <v>4</v>
      </c>
      <c r="L213" s="24" t="s">
        <v>666</v>
      </c>
      <c r="M213" s="24">
        <v>2014</v>
      </c>
      <c r="N213" s="24">
        <v>1</v>
      </c>
      <c r="O213" s="24">
        <f>IF(ISNUMBER(Table1[[#This Row],[Year Read]]), 1, 0)</f>
        <v>1</v>
      </c>
      <c r="P213" s="24">
        <f>IF(AND(Table1[[#This Row],[Is Finished]],OR(ISBLANK(Table1[[#This Row],[Min Left]]), Table1[[#This Row],[Min Left]]=0)), 1, 0)</f>
        <v>1</v>
      </c>
      <c r="Q213" s="24">
        <f>IF(AND(Table1[[#This Row],[Is Finished]], NOT(Table1[[#This Row],[Is Read]])), 1, 0)</f>
        <v>0</v>
      </c>
      <c r="R213" s="24">
        <f>IF(AND(Table1[[#This Row],[Is Read]], Table1[[#This Row],[Minutes]]&gt;=100), 1, 0)</f>
        <v>1</v>
      </c>
      <c r="S213" s="24">
        <f>IF(AND(Table1[[#This Row],[Is Read]], Table1[[#This Row],[Minutes]]&lt;100), 1, 0)</f>
        <v>0</v>
      </c>
      <c r="T213" s="86">
        <f>IF(Table1[[#This Row],[Is Finished]],(Table1[[#This Row],[Minutes]]-Table1[[#This Row],[Min Left]])/Table1[[#This Row],[Speed]], "")</f>
        <v>670</v>
      </c>
      <c r="U213" s="86">
        <f>IF(Table1[[#This Row],[Is Finished]],Table1[[#This Row],[Min Read]]*(Table1[[#This Row],[Rating]]/5), "")</f>
        <v>536</v>
      </c>
      <c r="V213" s="24">
        <f>IF(Table1[[#This Row],[Read (long)]], Table1[[#This Row],[Rating]], "")</f>
        <v>4</v>
      </c>
    </row>
    <row r="214" spans="1:22" x14ac:dyDescent="0.35">
      <c r="A214" s="10" t="s">
        <v>88</v>
      </c>
      <c r="B214" s="10" t="s">
        <v>89</v>
      </c>
      <c r="C214" s="10" t="s">
        <v>467</v>
      </c>
      <c r="D214" s="10"/>
      <c r="E214" s="24">
        <v>524</v>
      </c>
      <c r="F214" s="33"/>
      <c r="G214" s="32">
        <v>41760</v>
      </c>
      <c r="H214" s="32"/>
      <c r="I214" s="38">
        <v>2</v>
      </c>
      <c r="J214" s="38">
        <v>2</v>
      </c>
      <c r="K214" s="39">
        <v>2</v>
      </c>
      <c r="L214" s="24" t="s">
        <v>667</v>
      </c>
      <c r="M214" s="24">
        <v>2014</v>
      </c>
      <c r="N214" s="24">
        <v>1</v>
      </c>
      <c r="O214" s="24">
        <f>IF(ISNUMBER(Table1[[#This Row],[Year Read]]), 1, 0)</f>
        <v>1</v>
      </c>
      <c r="P214" s="24">
        <f>IF(AND(Table1[[#This Row],[Is Finished]],OR(ISBLANK(Table1[[#This Row],[Min Left]]), Table1[[#This Row],[Min Left]]=0)), 1, 0)</f>
        <v>1</v>
      </c>
      <c r="Q214" s="24">
        <f>IF(AND(Table1[[#This Row],[Is Finished]], NOT(Table1[[#This Row],[Is Read]])), 1, 0)</f>
        <v>0</v>
      </c>
      <c r="R214" s="24">
        <f>IF(AND(Table1[[#This Row],[Is Read]], Table1[[#This Row],[Minutes]]&gt;=100), 1, 0)</f>
        <v>1</v>
      </c>
      <c r="S214" s="24">
        <f>IF(AND(Table1[[#This Row],[Is Read]], Table1[[#This Row],[Minutes]]&lt;100), 1, 0)</f>
        <v>0</v>
      </c>
      <c r="T214" s="86">
        <f>IF(Table1[[#This Row],[Is Finished]],(Table1[[#This Row],[Minutes]]-Table1[[#This Row],[Min Left]])/Table1[[#This Row],[Speed]], "")</f>
        <v>524</v>
      </c>
      <c r="U214" s="86">
        <f>IF(Table1[[#This Row],[Is Finished]],Table1[[#This Row],[Min Read]]*(Table1[[#This Row],[Rating]]/5), "")</f>
        <v>209.60000000000002</v>
      </c>
      <c r="V214" s="24">
        <f>IF(Table1[[#This Row],[Read (long)]], Table1[[#This Row],[Rating]], "")</f>
        <v>2</v>
      </c>
    </row>
    <row r="215" spans="1:22" x14ac:dyDescent="0.35">
      <c r="A215" t="s">
        <v>90</v>
      </c>
      <c r="B215" t="s">
        <v>91</v>
      </c>
      <c r="C215" s="6" t="s">
        <v>91</v>
      </c>
      <c r="D215" s="6"/>
      <c r="E215" s="27">
        <v>377</v>
      </c>
      <c r="F215" s="6">
        <v>0</v>
      </c>
      <c r="G215" s="28">
        <v>41760</v>
      </c>
      <c r="H215" s="28"/>
      <c r="I215" s="41">
        <v>3</v>
      </c>
      <c r="J215" s="41">
        <v>3</v>
      </c>
      <c r="K215" s="41">
        <v>3</v>
      </c>
      <c r="L215" s="26"/>
      <c r="M215" s="24">
        <v>2014</v>
      </c>
      <c r="N215" s="24">
        <v>1</v>
      </c>
      <c r="O215" s="24">
        <f>IF(ISNUMBER(Table1[[#This Row],[Year Read]]), 1, 0)</f>
        <v>1</v>
      </c>
      <c r="P215" s="24">
        <f>IF(AND(Table1[[#This Row],[Is Finished]],OR(ISBLANK(Table1[[#This Row],[Min Left]]), Table1[[#This Row],[Min Left]]=0)), 1, 0)</f>
        <v>1</v>
      </c>
      <c r="Q215" s="24">
        <f>IF(AND(Table1[[#This Row],[Is Finished]], NOT(Table1[[#This Row],[Is Read]])), 1, 0)</f>
        <v>0</v>
      </c>
      <c r="R215" s="24">
        <f>IF(AND(Table1[[#This Row],[Is Read]], Table1[[#This Row],[Minutes]]&gt;=100), 1, 0)</f>
        <v>1</v>
      </c>
      <c r="S215" s="24">
        <f>IF(AND(Table1[[#This Row],[Is Read]], Table1[[#This Row],[Minutes]]&lt;100), 1, 0)</f>
        <v>0</v>
      </c>
      <c r="T215" s="86">
        <f>IF(Table1[[#This Row],[Is Finished]],(Table1[[#This Row],[Minutes]]-Table1[[#This Row],[Min Left]])/Table1[[#This Row],[Speed]], "")</f>
        <v>377</v>
      </c>
      <c r="U215" s="86">
        <f>IF(Table1[[#This Row],[Is Finished]],Table1[[#This Row],[Min Read]]*(Table1[[#This Row],[Rating]]/5), "")</f>
        <v>226.2</v>
      </c>
      <c r="V215" s="24">
        <f>IF(Table1[[#This Row],[Read (long)]], Table1[[#This Row],[Rating]], "")</f>
        <v>3</v>
      </c>
    </row>
    <row r="216" spans="1:22" x14ac:dyDescent="0.35">
      <c r="A216" s="10" t="s">
        <v>92</v>
      </c>
      <c r="B216" s="10" t="s">
        <v>93</v>
      </c>
      <c r="C216" s="10" t="s">
        <v>668</v>
      </c>
      <c r="D216" s="10"/>
      <c r="E216" s="24">
        <v>402</v>
      </c>
      <c r="F216" s="33"/>
      <c r="G216" s="32">
        <v>41760</v>
      </c>
      <c r="H216" s="32"/>
      <c r="I216" s="38">
        <v>4</v>
      </c>
      <c r="J216" s="38">
        <v>4</v>
      </c>
      <c r="K216" s="39">
        <v>4</v>
      </c>
      <c r="L216" s="24" t="s">
        <v>669</v>
      </c>
      <c r="M216" s="24">
        <v>2014</v>
      </c>
      <c r="N216" s="24">
        <v>1</v>
      </c>
      <c r="O216" s="24">
        <f>IF(ISNUMBER(Table1[[#This Row],[Year Read]]), 1, 0)</f>
        <v>1</v>
      </c>
      <c r="P216" s="24">
        <f>IF(AND(Table1[[#This Row],[Is Finished]],OR(ISBLANK(Table1[[#This Row],[Min Left]]), Table1[[#This Row],[Min Left]]=0)), 1, 0)</f>
        <v>1</v>
      </c>
      <c r="Q216" s="24">
        <f>IF(AND(Table1[[#This Row],[Is Finished]], NOT(Table1[[#This Row],[Is Read]])), 1, 0)</f>
        <v>0</v>
      </c>
      <c r="R216" s="24">
        <f>IF(AND(Table1[[#This Row],[Is Read]], Table1[[#This Row],[Minutes]]&gt;=100), 1, 0)</f>
        <v>1</v>
      </c>
      <c r="S216" s="24">
        <f>IF(AND(Table1[[#This Row],[Is Read]], Table1[[#This Row],[Minutes]]&lt;100), 1, 0)</f>
        <v>0</v>
      </c>
      <c r="T216" s="86">
        <f>IF(Table1[[#This Row],[Is Finished]],(Table1[[#This Row],[Minutes]]-Table1[[#This Row],[Min Left]])/Table1[[#This Row],[Speed]], "")</f>
        <v>402</v>
      </c>
      <c r="U216" s="86">
        <f>IF(Table1[[#This Row],[Is Finished]],Table1[[#This Row],[Min Read]]*(Table1[[#This Row],[Rating]]/5), "")</f>
        <v>321.60000000000002</v>
      </c>
      <c r="V216" s="24">
        <f>IF(Table1[[#This Row],[Read (long)]], Table1[[#This Row],[Rating]], "")</f>
        <v>4</v>
      </c>
    </row>
    <row r="217" spans="1:22" x14ac:dyDescent="0.35">
      <c r="A217" s="10" t="s">
        <v>94</v>
      </c>
      <c r="B217" s="10" t="s">
        <v>95</v>
      </c>
      <c r="C217" s="10" t="s">
        <v>670</v>
      </c>
      <c r="D217" s="10"/>
      <c r="E217" s="24">
        <v>504</v>
      </c>
      <c r="F217" s="33"/>
      <c r="G217" s="32">
        <v>41760</v>
      </c>
      <c r="H217" s="32"/>
      <c r="I217" s="38">
        <v>2</v>
      </c>
      <c r="J217" s="38">
        <v>2</v>
      </c>
      <c r="K217" s="39">
        <v>2</v>
      </c>
      <c r="L217" s="24" t="s">
        <v>671</v>
      </c>
      <c r="M217" s="24">
        <v>2014</v>
      </c>
      <c r="N217" s="24">
        <v>1</v>
      </c>
      <c r="O217" s="24">
        <f>IF(ISNUMBER(Table1[[#This Row],[Year Read]]), 1, 0)</f>
        <v>1</v>
      </c>
      <c r="P217" s="24">
        <f>IF(AND(Table1[[#This Row],[Is Finished]],OR(ISBLANK(Table1[[#This Row],[Min Left]]), Table1[[#This Row],[Min Left]]=0)), 1, 0)</f>
        <v>1</v>
      </c>
      <c r="Q217" s="24">
        <f>IF(AND(Table1[[#This Row],[Is Finished]], NOT(Table1[[#This Row],[Is Read]])), 1, 0)</f>
        <v>0</v>
      </c>
      <c r="R217" s="24">
        <f>IF(AND(Table1[[#This Row],[Is Read]], Table1[[#This Row],[Minutes]]&gt;=100), 1, 0)</f>
        <v>1</v>
      </c>
      <c r="S217" s="24">
        <f>IF(AND(Table1[[#This Row],[Is Read]], Table1[[#This Row],[Minutes]]&lt;100), 1, 0)</f>
        <v>0</v>
      </c>
      <c r="T217" s="86">
        <f>IF(Table1[[#This Row],[Is Finished]],(Table1[[#This Row],[Minutes]]-Table1[[#This Row],[Min Left]])/Table1[[#This Row],[Speed]], "")</f>
        <v>504</v>
      </c>
      <c r="U217" s="86">
        <f>IF(Table1[[#This Row],[Is Finished]],Table1[[#This Row],[Min Read]]*(Table1[[#This Row],[Rating]]/5), "")</f>
        <v>201.60000000000002</v>
      </c>
      <c r="V217" s="24">
        <f>IF(Table1[[#This Row],[Read (long)]], Table1[[#This Row],[Rating]], "")</f>
        <v>2</v>
      </c>
    </row>
    <row r="218" spans="1:22" x14ac:dyDescent="0.35">
      <c r="A218" t="s">
        <v>98</v>
      </c>
      <c r="B218" t="s">
        <v>99</v>
      </c>
      <c r="C218" s="6" t="s">
        <v>1010</v>
      </c>
      <c r="D218" s="6"/>
      <c r="E218" s="27">
        <v>231</v>
      </c>
      <c r="F218" s="6">
        <v>0</v>
      </c>
      <c r="G218" s="28">
        <v>41713</v>
      </c>
      <c r="H218" s="28"/>
      <c r="I218" s="41">
        <v>3</v>
      </c>
      <c r="J218" s="41">
        <v>3</v>
      </c>
      <c r="K218" s="41">
        <v>3</v>
      </c>
      <c r="L218" s="26"/>
      <c r="M218" s="24">
        <v>2014</v>
      </c>
      <c r="N218" s="24">
        <v>1</v>
      </c>
      <c r="O218" s="24">
        <f>IF(ISNUMBER(Table1[[#This Row],[Year Read]]), 1, 0)</f>
        <v>1</v>
      </c>
      <c r="P218" s="24">
        <f>IF(AND(Table1[[#This Row],[Is Finished]],OR(ISBLANK(Table1[[#This Row],[Min Left]]), Table1[[#This Row],[Min Left]]=0)), 1, 0)</f>
        <v>1</v>
      </c>
      <c r="Q218" s="24">
        <f>IF(AND(Table1[[#This Row],[Is Finished]], NOT(Table1[[#This Row],[Is Read]])), 1, 0)</f>
        <v>0</v>
      </c>
      <c r="R218" s="24">
        <f>IF(AND(Table1[[#This Row],[Is Read]], Table1[[#This Row],[Minutes]]&gt;=100), 1, 0)</f>
        <v>1</v>
      </c>
      <c r="S218" s="24">
        <f>IF(AND(Table1[[#This Row],[Is Read]], Table1[[#This Row],[Minutes]]&lt;100), 1, 0)</f>
        <v>0</v>
      </c>
      <c r="T218" s="86">
        <f>IF(Table1[[#This Row],[Is Finished]],(Table1[[#This Row],[Minutes]]-Table1[[#This Row],[Min Left]])/Table1[[#This Row],[Speed]], "")</f>
        <v>231</v>
      </c>
      <c r="U218" s="86">
        <f>IF(Table1[[#This Row],[Is Finished]],Table1[[#This Row],[Min Read]]*(Table1[[#This Row],[Rating]]/5), "")</f>
        <v>138.6</v>
      </c>
      <c r="V218" s="24">
        <f>IF(Table1[[#This Row],[Read (long)]], Table1[[#This Row],[Rating]], "")</f>
        <v>3</v>
      </c>
    </row>
    <row r="219" spans="1:22" x14ac:dyDescent="0.35">
      <c r="A219" s="10" t="s">
        <v>100</v>
      </c>
      <c r="B219" s="10" t="s">
        <v>99</v>
      </c>
      <c r="C219" s="10" t="s">
        <v>672</v>
      </c>
      <c r="D219" s="10" t="s">
        <v>673</v>
      </c>
      <c r="E219" s="27">
        <v>752</v>
      </c>
      <c r="F219" s="33"/>
      <c r="G219" s="32">
        <v>41713</v>
      </c>
      <c r="H219" s="32"/>
      <c r="I219" s="38">
        <v>2</v>
      </c>
      <c r="J219" s="38">
        <v>2</v>
      </c>
      <c r="K219" s="39">
        <v>2</v>
      </c>
      <c r="L219" s="24" t="s">
        <v>674</v>
      </c>
      <c r="M219" s="24">
        <v>2014</v>
      </c>
      <c r="N219" s="24">
        <v>1</v>
      </c>
      <c r="O219" s="24">
        <f>IF(ISNUMBER(Table1[[#This Row],[Year Read]]), 1, 0)</f>
        <v>1</v>
      </c>
      <c r="P219" s="24">
        <f>IF(AND(Table1[[#This Row],[Is Finished]],OR(ISBLANK(Table1[[#This Row],[Min Left]]), Table1[[#This Row],[Min Left]]=0)), 1, 0)</f>
        <v>1</v>
      </c>
      <c r="Q219" s="24">
        <f>IF(AND(Table1[[#This Row],[Is Finished]], NOT(Table1[[#This Row],[Is Read]])), 1, 0)</f>
        <v>0</v>
      </c>
      <c r="R219" s="24">
        <f>IF(AND(Table1[[#This Row],[Is Read]], Table1[[#This Row],[Minutes]]&gt;=100), 1, 0)</f>
        <v>1</v>
      </c>
      <c r="S219" s="24">
        <f>IF(AND(Table1[[#This Row],[Is Read]], Table1[[#This Row],[Minutes]]&lt;100), 1, 0)</f>
        <v>0</v>
      </c>
      <c r="T219" s="86">
        <f>IF(Table1[[#This Row],[Is Finished]],(Table1[[#This Row],[Minutes]]-Table1[[#This Row],[Min Left]])/Table1[[#This Row],[Speed]], "")</f>
        <v>752</v>
      </c>
      <c r="U219" s="86">
        <f>IF(Table1[[#This Row],[Is Finished]],Table1[[#This Row],[Min Read]]*(Table1[[#This Row],[Rating]]/5), "")</f>
        <v>300.8</v>
      </c>
      <c r="V219" s="24">
        <f>IF(Table1[[#This Row],[Read (long)]], Table1[[#This Row],[Rating]], "")</f>
        <v>2</v>
      </c>
    </row>
    <row r="220" spans="1:22" x14ac:dyDescent="0.35">
      <c r="A220" t="s">
        <v>96</v>
      </c>
      <c r="B220" t="s">
        <v>97</v>
      </c>
      <c r="C220" s="6" t="s">
        <v>1011</v>
      </c>
      <c r="D220" s="6"/>
      <c r="E220" s="27">
        <v>951</v>
      </c>
      <c r="F220" s="6">
        <v>0</v>
      </c>
      <c r="G220" s="28">
        <v>41713</v>
      </c>
      <c r="H220" s="28"/>
      <c r="I220" s="41">
        <v>4</v>
      </c>
      <c r="J220" s="41">
        <v>4</v>
      </c>
      <c r="K220" s="41">
        <v>4</v>
      </c>
      <c r="L220" s="26"/>
      <c r="M220" s="24">
        <v>2014</v>
      </c>
      <c r="N220" s="24">
        <v>1</v>
      </c>
      <c r="O220" s="24">
        <f>IF(ISNUMBER(Table1[[#This Row],[Year Read]]), 1, 0)</f>
        <v>1</v>
      </c>
      <c r="P220" s="24">
        <f>IF(AND(Table1[[#This Row],[Is Finished]],OR(ISBLANK(Table1[[#This Row],[Min Left]]), Table1[[#This Row],[Min Left]]=0)), 1, 0)</f>
        <v>1</v>
      </c>
      <c r="Q220" s="24">
        <f>IF(AND(Table1[[#This Row],[Is Finished]], NOT(Table1[[#This Row],[Is Read]])), 1, 0)</f>
        <v>0</v>
      </c>
      <c r="R220" s="24">
        <f>IF(AND(Table1[[#This Row],[Is Read]], Table1[[#This Row],[Minutes]]&gt;=100), 1, 0)</f>
        <v>1</v>
      </c>
      <c r="S220" s="24">
        <f>IF(AND(Table1[[#This Row],[Is Read]], Table1[[#This Row],[Minutes]]&lt;100), 1, 0)</f>
        <v>0</v>
      </c>
      <c r="T220" s="86">
        <f>IF(Table1[[#This Row],[Is Finished]],(Table1[[#This Row],[Minutes]]-Table1[[#This Row],[Min Left]])/Table1[[#This Row],[Speed]], "")</f>
        <v>951</v>
      </c>
      <c r="U220" s="86">
        <f>IF(Table1[[#This Row],[Is Finished]],Table1[[#This Row],[Min Read]]*(Table1[[#This Row],[Rating]]/5), "")</f>
        <v>760.80000000000007</v>
      </c>
      <c r="V220" s="24">
        <f>IF(Table1[[#This Row],[Read (long)]], Table1[[#This Row],[Rating]], "")</f>
        <v>4</v>
      </c>
    </row>
    <row r="221" spans="1:22" x14ac:dyDescent="0.35">
      <c r="A221" s="10" t="s">
        <v>101</v>
      </c>
      <c r="B221" s="10" t="s">
        <v>102</v>
      </c>
      <c r="C221" s="10" t="s">
        <v>675</v>
      </c>
      <c r="D221" s="10"/>
      <c r="E221" s="24">
        <v>423</v>
      </c>
      <c r="F221" s="33"/>
      <c r="G221" s="32">
        <v>41713</v>
      </c>
      <c r="H221" s="32"/>
      <c r="I221" s="38">
        <v>4</v>
      </c>
      <c r="J221" s="38">
        <v>4</v>
      </c>
      <c r="K221" s="39">
        <v>4</v>
      </c>
      <c r="L221" s="24" t="s">
        <v>676</v>
      </c>
      <c r="M221" s="24">
        <v>2014</v>
      </c>
      <c r="N221" s="24">
        <v>1</v>
      </c>
      <c r="O221" s="24">
        <f>IF(ISNUMBER(Table1[[#This Row],[Year Read]]), 1, 0)</f>
        <v>1</v>
      </c>
      <c r="P221" s="24">
        <f>IF(AND(Table1[[#This Row],[Is Finished]],OR(ISBLANK(Table1[[#This Row],[Min Left]]), Table1[[#This Row],[Min Left]]=0)), 1, 0)</f>
        <v>1</v>
      </c>
      <c r="Q221" s="24">
        <f>IF(AND(Table1[[#This Row],[Is Finished]], NOT(Table1[[#This Row],[Is Read]])), 1, 0)</f>
        <v>0</v>
      </c>
      <c r="R221" s="24">
        <f>IF(AND(Table1[[#This Row],[Is Read]], Table1[[#This Row],[Minutes]]&gt;=100), 1, 0)</f>
        <v>1</v>
      </c>
      <c r="S221" s="24">
        <f>IF(AND(Table1[[#This Row],[Is Read]], Table1[[#This Row],[Minutes]]&lt;100), 1, 0)</f>
        <v>0</v>
      </c>
      <c r="T221" s="86">
        <f>IF(Table1[[#This Row],[Is Finished]],(Table1[[#This Row],[Minutes]]-Table1[[#This Row],[Min Left]])/Table1[[#This Row],[Speed]], "")</f>
        <v>423</v>
      </c>
      <c r="U221" s="86">
        <f>IF(Table1[[#This Row],[Is Finished]],Table1[[#This Row],[Min Read]]*(Table1[[#This Row],[Rating]]/5), "")</f>
        <v>338.40000000000003</v>
      </c>
      <c r="V221" s="24">
        <f>IF(Table1[[#This Row],[Read (long)]], Table1[[#This Row],[Rating]], "")</f>
        <v>4</v>
      </c>
    </row>
    <row r="222" spans="1:22" x14ac:dyDescent="0.35">
      <c r="A222" s="10" t="s">
        <v>679</v>
      </c>
      <c r="B222" s="10" t="s">
        <v>106</v>
      </c>
      <c r="C222" s="10" t="s">
        <v>607</v>
      </c>
      <c r="D222" s="10"/>
      <c r="E222" s="24">
        <v>723</v>
      </c>
      <c r="F222" s="33"/>
      <c r="G222" s="32">
        <v>41691</v>
      </c>
      <c r="H222" s="32"/>
      <c r="I222" s="38">
        <v>5</v>
      </c>
      <c r="J222" s="38">
        <v>5</v>
      </c>
      <c r="K222" s="39">
        <v>5</v>
      </c>
      <c r="L222" s="24" t="s">
        <v>680</v>
      </c>
      <c r="M222" s="24">
        <v>2014</v>
      </c>
      <c r="N222" s="24">
        <v>1</v>
      </c>
      <c r="O222" s="24">
        <f>IF(ISNUMBER(Table1[[#This Row],[Year Read]]), 1, 0)</f>
        <v>1</v>
      </c>
      <c r="P222" s="24">
        <f>IF(AND(Table1[[#This Row],[Is Finished]],OR(ISBLANK(Table1[[#This Row],[Min Left]]), Table1[[#This Row],[Min Left]]=0)), 1, 0)</f>
        <v>1</v>
      </c>
      <c r="Q222" s="24">
        <f>IF(AND(Table1[[#This Row],[Is Finished]], NOT(Table1[[#This Row],[Is Read]])), 1, 0)</f>
        <v>0</v>
      </c>
      <c r="R222" s="24">
        <f>IF(AND(Table1[[#This Row],[Is Read]], Table1[[#This Row],[Minutes]]&gt;=100), 1, 0)</f>
        <v>1</v>
      </c>
      <c r="S222" s="24">
        <f>IF(AND(Table1[[#This Row],[Is Read]], Table1[[#This Row],[Minutes]]&lt;100), 1, 0)</f>
        <v>0</v>
      </c>
      <c r="T222" s="86">
        <f>IF(Table1[[#This Row],[Is Finished]],(Table1[[#This Row],[Minutes]]-Table1[[#This Row],[Min Left]])/Table1[[#This Row],[Speed]], "")</f>
        <v>723</v>
      </c>
      <c r="U222" s="86">
        <f>IF(Table1[[#This Row],[Is Finished]],Table1[[#This Row],[Min Read]]*(Table1[[#This Row],[Rating]]/5), "")</f>
        <v>723</v>
      </c>
      <c r="V222" s="24">
        <f>IF(Table1[[#This Row],[Read (long)]], Table1[[#This Row],[Rating]], "")</f>
        <v>5</v>
      </c>
    </row>
    <row r="223" spans="1:22" x14ac:dyDescent="0.35">
      <c r="A223" s="10" t="s">
        <v>105</v>
      </c>
      <c r="B223" s="10" t="s">
        <v>60</v>
      </c>
      <c r="C223" s="10" t="s">
        <v>681</v>
      </c>
      <c r="D223" s="10" t="s">
        <v>682</v>
      </c>
      <c r="E223" s="24">
        <v>383</v>
      </c>
      <c r="F223" s="33"/>
      <c r="G223" s="32">
        <v>41691</v>
      </c>
      <c r="H223" s="32"/>
      <c r="I223" s="38">
        <v>4</v>
      </c>
      <c r="J223" s="38">
        <v>4</v>
      </c>
      <c r="K223" s="39">
        <v>4</v>
      </c>
      <c r="L223" s="24" t="s">
        <v>683</v>
      </c>
      <c r="M223" s="24">
        <v>2014</v>
      </c>
      <c r="N223" s="24">
        <v>1</v>
      </c>
      <c r="O223" s="24">
        <f>IF(ISNUMBER(Table1[[#This Row],[Year Read]]), 1, 0)</f>
        <v>1</v>
      </c>
      <c r="P223" s="24">
        <f>IF(AND(Table1[[#This Row],[Is Finished]],OR(ISBLANK(Table1[[#This Row],[Min Left]]), Table1[[#This Row],[Min Left]]=0)), 1, 0)</f>
        <v>1</v>
      </c>
      <c r="Q223" s="24">
        <f>IF(AND(Table1[[#This Row],[Is Finished]], NOT(Table1[[#This Row],[Is Read]])), 1, 0)</f>
        <v>0</v>
      </c>
      <c r="R223" s="24">
        <f>IF(AND(Table1[[#This Row],[Is Read]], Table1[[#This Row],[Minutes]]&gt;=100), 1, 0)</f>
        <v>1</v>
      </c>
      <c r="S223" s="24">
        <f>IF(AND(Table1[[#This Row],[Is Read]], Table1[[#This Row],[Minutes]]&lt;100), 1, 0)</f>
        <v>0</v>
      </c>
      <c r="T223" s="86">
        <f>IF(Table1[[#This Row],[Is Finished]],(Table1[[#This Row],[Minutes]]-Table1[[#This Row],[Min Left]])/Table1[[#This Row],[Speed]], "")</f>
        <v>383</v>
      </c>
      <c r="U223" s="86">
        <f>IF(Table1[[#This Row],[Is Finished]],Table1[[#This Row],[Min Read]]*(Table1[[#This Row],[Rating]]/5), "")</f>
        <v>306.40000000000003</v>
      </c>
      <c r="V223" s="24">
        <f>IF(Table1[[#This Row],[Read (long)]], Table1[[#This Row],[Rating]], "")</f>
        <v>4</v>
      </c>
    </row>
    <row r="224" spans="1:22" x14ac:dyDescent="0.35">
      <c r="A224" s="10" t="s">
        <v>103</v>
      </c>
      <c r="B224" s="10" t="s">
        <v>104</v>
      </c>
      <c r="C224" s="10" t="s">
        <v>479</v>
      </c>
      <c r="D224" s="10" t="s">
        <v>677</v>
      </c>
      <c r="E224" s="27">
        <v>607</v>
      </c>
      <c r="F224" s="33"/>
      <c r="G224" s="32">
        <v>41691</v>
      </c>
      <c r="H224" s="32" t="b">
        <v>1</v>
      </c>
      <c r="I224" s="38">
        <v>5</v>
      </c>
      <c r="J224" s="38">
        <v>5</v>
      </c>
      <c r="K224" s="39">
        <v>5</v>
      </c>
      <c r="L224" s="24" t="s">
        <v>678</v>
      </c>
      <c r="M224" s="24">
        <v>2014</v>
      </c>
      <c r="N224" s="24">
        <v>1</v>
      </c>
      <c r="O224" s="24">
        <f>IF(ISNUMBER(Table1[[#This Row],[Year Read]]), 1, 0)</f>
        <v>1</v>
      </c>
      <c r="P224" s="24">
        <f>IF(AND(Table1[[#This Row],[Is Finished]],OR(ISBLANK(Table1[[#This Row],[Min Left]]), Table1[[#This Row],[Min Left]]=0)), 1, 0)</f>
        <v>1</v>
      </c>
      <c r="Q224" s="24">
        <f>IF(AND(Table1[[#This Row],[Is Finished]], NOT(Table1[[#This Row],[Is Read]])), 1, 0)</f>
        <v>0</v>
      </c>
      <c r="R224" s="24">
        <f>IF(AND(Table1[[#This Row],[Is Read]], Table1[[#This Row],[Minutes]]&gt;=100), 1, 0)</f>
        <v>1</v>
      </c>
      <c r="S224" s="24">
        <f>IF(AND(Table1[[#This Row],[Is Read]], Table1[[#This Row],[Minutes]]&lt;100), 1, 0)</f>
        <v>0</v>
      </c>
      <c r="T224" s="86">
        <f>IF(Table1[[#This Row],[Is Finished]],(Table1[[#This Row],[Minutes]]-Table1[[#This Row],[Min Left]])/Table1[[#This Row],[Speed]], "")</f>
        <v>607</v>
      </c>
      <c r="U224" s="86">
        <f>IF(Table1[[#This Row],[Is Finished]],Table1[[#This Row],[Min Read]]*(Table1[[#This Row],[Rating]]/5), "")</f>
        <v>607</v>
      </c>
      <c r="V224" s="24">
        <f>IF(Table1[[#This Row],[Read (long)]], Table1[[#This Row],[Rating]], "")</f>
        <v>5</v>
      </c>
    </row>
    <row r="225" spans="1:22" x14ac:dyDescent="0.35">
      <c r="A225" s="10" t="s">
        <v>684</v>
      </c>
      <c r="B225" s="10" t="s">
        <v>106</v>
      </c>
      <c r="C225" s="10" t="s">
        <v>685</v>
      </c>
      <c r="D225" s="10"/>
      <c r="E225" s="24">
        <v>1095</v>
      </c>
      <c r="F225" s="33"/>
      <c r="G225" s="32">
        <v>41669</v>
      </c>
      <c r="H225" s="32"/>
      <c r="I225" s="38">
        <v>5</v>
      </c>
      <c r="J225" s="38">
        <v>5</v>
      </c>
      <c r="K225" s="39">
        <v>5</v>
      </c>
      <c r="L225" s="24" t="s">
        <v>686</v>
      </c>
      <c r="M225" s="24">
        <v>2014</v>
      </c>
      <c r="N225" s="24">
        <v>1</v>
      </c>
      <c r="O225" s="24">
        <f>IF(ISNUMBER(Table1[[#This Row],[Year Read]]), 1, 0)</f>
        <v>1</v>
      </c>
      <c r="P225" s="24">
        <f>IF(AND(Table1[[#This Row],[Is Finished]],OR(ISBLANK(Table1[[#This Row],[Min Left]]), Table1[[#This Row],[Min Left]]=0)), 1, 0)</f>
        <v>1</v>
      </c>
      <c r="Q225" s="24">
        <f>IF(AND(Table1[[#This Row],[Is Finished]], NOT(Table1[[#This Row],[Is Read]])), 1, 0)</f>
        <v>0</v>
      </c>
      <c r="R225" s="24">
        <f>IF(AND(Table1[[#This Row],[Is Read]], Table1[[#This Row],[Minutes]]&gt;=100), 1, 0)</f>
        <v>1</v>
      </c>
      <c r="S225" s="24">
        <f>IF(AND(Table1[[#This Row],[Is Read]], Table1[[#This Row],[Minutes]]&lt;100), 1, 0)</f>
        <v>0</v>
      </c>
      <c r="T225" s="86">
        <f>IF(Table1[[#This Row],[Is Finished]],(Table1[[#This Row],[Minutes]]-Table1[[#This Row],[Min Left]])/Table1[[#This Row],[Speed]], "")</f>
        <v>1095</v>
      </c>
      <c r="U225" s="86">
        <f>IF(Table1[[#This Row],[Is Finished]],Table1[[#This Row],[Min Read]]*(Table1[[#This Row],[Rating]]/5), "")</f>
        <v>1095</v>
      </c>
      <c r="V225" s="24">
        <f>IF(Table1[[#This Row],[Read (long)]], Table1[[#This Row],[Rating]], "")</f>
        <v>5</v>
      </c>
    </row>
    <row r="226" spans="1:22" x14ac:dyDescent="0.35">
      <c r="A226" t="s">
        <v>689</v>
      </c>
      <c r="B226" t="s">
        <v>75</v>
      </c>
      <c r="C226" s="6" t="s">
        <v>690</v>
      </c>
      <c r="D226" s="6"/>
      <c r="E226" s="27">
        <v>228</v>
      </c>
      <c r="F226" s="6">
        <v>0</v>
      </c>
      <c r="G226" s="28">
        <v>41633</v>
      </c>
      <c r="H226" s="28"/>
      <c r="I226" s="41">
        <v>4</v>
      </c>
      <c r="J226" s="41">
        <v>4</v>
      </c>
      <c r="K226" s="41">
        <v>4</v>
      </c>
      <c r="L226" s="26"/>
      <c r="M226" s="24">
        <v>2014</v>
      </c>
      <c r="N226" s="24">
        <v>1</v>
      </c>
      <c r="O226" s="24">
        <f>IF(ISNUMBER(Table1[[#This Row],[Year Read]]), 1, 0)</f>
        <v>1</v>
      </c>
      <c r="P226" s="24">
        <f>IF(AND(Table1[[#This Row],[Is Finished]],OR(ISBLANK(Table1[[#This Row],[Min Left]]), Table1[[#This Row],[Min Left]]=0)), 1, 0)</f>
        <v>1</v>
      </c>
      <c r="Q226" s="24">
        <f>IF(AND(Table1[[#This Row],[Is Finished]], NOT(Table1[[#This Row],[Is Read]])), 1, 0)</f>
        <v>0</v>
      </c>
      <c r="R226" s="24">
        <f>IF(AND(Table1[[#This Row],[Is Read]], Table1[[#This Row],[Minutes]]&gt;=100), 1, 0)</f>
        <v>1</v>
      </c>
      <c r="S226" s="24">
        <f>IF(AND(Table1[[#This Row],[Is Read]], Table1[[#This Row],[Minutes]]&lt;100), 1, 0)</f>
        <v>0</v>
      </c>
      <c r="T226" s="86">
        <f>IF(Table1[[#This Row],[Is Finished]],(Table1[[#This Row],[Minutes]]-Table1[[#This Row],[Min Left]])/Table1[[#This Row],[Speed]], "")</f>
        <v>228</v>
      </c>
      <c r="U226" s="86">
        <f>IF(Table1[[#This Row],[Is Finished]],Table1[[#This Row],[Min Read]]*(Table1[[#This Row],[Rating]]/5), "")</f>
        <v>182.4</v>
      </c>
      <c r="V226" s="24">
        <f>IF(Table1[[#This Row],[Read (long)]], Table1[[#This Row],[Rating]], "")</f>
        <v>4</v>
      </c>
    </row>
    <row r="227" spans="1:22" x14ac:dyDescent="0.35">
      <c r="A227" s="10" t="s">
        <v>109</v>
      </c>
      <c r="B227" s="10" t="s">
        <v>110</v>
      </c>
      <c r="C227" s="10" t="s">
        <v>691</v>
      </c>
      <c r="D227" s="10"/>
      <c r="E227" s="24">
        <v>118</v>
      </c>
      <c r="F227" s="33"/>
      <c r="G227" s="32">
        <v>41633</v>
      </c>
      <c r="H227" s="32"/>
      <c r="I227" s="38">
        <v>4</v>
      </c>
      <c r="J227" s="38">
        <v>4</v>
      </c>
      <c r="K227" s="39">
        <v>4</v>
      </c>
      <c r="L227" s="24" t="s">
        <v>692</v>
      </c>
      <c r="M227" s="24">
        <v>2014</v>
      </c>
      <c r="N227" s="24">
        <v>1</v>
      </c>
      <c r="O227" s="24">
        <f>IF(ISNUMBER(Table1[[#This Row],[Year Read]]), 1, 0)</f>
        <v>1</v>
      </c>
      <c r="P227" s="24">
        <f>IF(AND(Table1[[#This Row],[Is Finished]],OR(ISBLANK(Table1[[#This Row],[Min Left]]), Table1[[#This Row],[Min Left]]=0)), 1, 0)</f>
        <v>1</v>
      </c>
      <c r="Q227" s="24">
        <f>IF(AND(Table1[[#This Row],[Is Finished]], NOT(Table1[[#This Row],[Is Read]])), 1, 0)</f>
        <v>0</v>
      </c>
      <c r="R227" s="24">
        <f>IF(AND(Table1[[#This Row],[Is Read]], Table1[[#This Row],[Minutes]]&gt;=100), 1, 0)</f>
        <v>1</v>
      </c>
      <c r="S227" s="24">
        <f>IF(AND(Table1[[#This Row],[Is Read]], Table1[[#This Row],[Minutes]]&lt;100), 1, 0)</f>
        <v>0</v>
      </c>
      <c r="T227" s="86">
        <f>IF(Table1[[#This Row],[Is Finished]],(Table1[[#This Row],[Minutes]]-Table1[[#This Row],[Min Left]])/Table1[[#This Row],[Speed]], "")</f>
        <v>118</v>
      </c>
      <c r="U227" s="86">
        <f>IF(Table1[[#This Row],[Is Finished]],Table1[[#This Row],[Min Read]]*(Table1[[#This Row],[Rating]]/5), "")</f>
        <v>94.4</v>
      </c>
      <c r="V227" s="24">
        <f>IF(Table1[[#This Row],[Read (long)]], Table1[[#This Row],[Rating]], "")</f>
        <v>4</v>
      </c>
    </row>
    <row r="228" spans="1:22" x14ac:dyDescent="0.35">
      <c r="A228" s="10" t="s">
        <v>107</v>
      </c>
      <c r="B228" s="10" t="s">
        <v>108</v>
      </c>
      <c r="C228" s="10" t="s">
        <v>687</v>
      </c>
      <c r="D228" s="10"/>
      <c r="E228" s="24">
        <v>42</v>
      </c>
      <c r="F228" s="33"/>
      <c r="G228" s="32">
        <v>41633</v>
      </c>
      <c r="H228" s="32"/>
      <c r="I228" s="38">
        <v>3</v>
      </c>
      <c r="J228" s="38">
        <v>3</v>
      </c>
      <c r="K228" s="39">
        <v>3</v>
      </c>
      <c r="L228" s="24" t="s">
        <v>688</v>
      </c>
      <c r="M228" s="24">
        <v>2014</v>
      </c>
      <c r="N228" s="24">
        <v>1</v>
      </c>
      <c r="O228" s="24">
        <f>IF(ISNUMBER(Table1[[#This Row],[Year Read]]), 1, 0)</f>
        <v>1</v>
      </c>
      <c r="P228" s="24">
        <f>IF(AND(Table1[[#This Row],[Is Finished]],OR(ISBLANK(Table1[[#This Row],[Min Left]]), Table1[[#This Row],[Min Left]]=0)), 1, 0)</f>
        <v>1</v>
      </c>
      <c r="Q228" s="24">
        <f>IF(AND(Table1[[#This Row],[Is Finished]], NOT(Table1[[#This Row],[Is Read]])), 1, 0)</f>
        <v>0</v>
      </c>
      <c r="R228" s="24">
        <f>IF(AND(Table1[[#This Row],[Is Read]], Table1[[#This Row],[Minutes]]&gt;=100), 1, 0)</f>
        <v>0</v>
      </c>
      <c r="S228" s="24">
        <f>IF(AND(Table1[[#This Row],[Is Read]], Table1[[#This Row],[Minutes]]&lt;100), 1, 0)</f>
        <v>1</v>
      </c>
      <c r="T228" s="86">
        <f>IF(Table1[[#This Row],[Is Finished]],(Table1[[#This Row],[Minutes]]-Table1[[#This Row],[Min Left]])/Table1[[#This Row],[Speed]], "")</f>
        <v>42</v>
      </c>
      <c r="U228" s="86">
        <f>IF(Table1[[#This Row],[Is Finished]],Table1[[#This Row],[Min Read]]*(Table1[[#This Row],[Rating]]/5), "")</f>
        <v>25.2</v>
      </c>
      <c r="V228" s="24" t="str">
        <f>IF(Table1[[#This Row],[Read (long)]], Table1[[#This Row],[Rating]], "")</f>
        <v/>
      </c>
    </row>
    <row r="229" spans="1:22" x14ac:dyDescent="0.35">
      <c r="A229" s="10" t="s">
        <v>111</v>
      </c>
      <c r="B229" s="10" t="s">
        <v>108</v>
      </c>
      <c r="C229" s="10" t="s">
        <v>687</v>
      </c>
      <c r="D229" s="10"/>
      <c r="E229" s="24">
        <v>50</v>
      </c>
      <c r="F229" s="33"/>
      <c r="G229" s="32">
        <v>41627</v>
      </c>
      <c r="H229" s="32"/>
      <c r="I229" s="38">
        <v>3</v>
      </c>
      <c r="J229" s="38">
        <v>3</v>
      </c>
      <c r="K229" s="39">
        <v>3</v>
      </c>
      <c r="L229" s="24" t="s">
        <v>693</v>
      </c>
      <c r="M229" s="24">
        <v>2013</v>
      </c>
      <c r="N229" s="24">
        <v>1</v>
      </c>
      <c r="O229" s="24">
        <f>IF(ISNUMBER(Table1[[#This Row],[Year Read]]), 1, 0)</f>
        <v>1</v>
      </c>
      <c r="P229" s="24">
        <f>IF(AND(Table1[[#This Row],[Is Finished]],OR(ISBLANK(Table1[[#This Row],[Min Left]]), Table1[[#This Row],[Min Left]]=0)), 1, 0)</f>
        <v>1</v>
      </c>
      <c r="Q229" s="24">
        <f>IF(AND(Table1[[#This Row],[Is Finished]], NOT(Table1[[#This Row],[Is Read]])), 1, 0)</f>
        <v>0</v>
      </c>
      <c r="R229" s="24">
        <f>IF(AND(Table1[[#This Row],[Is Read]], Table1[[#This Row],[Minutes]]&gt;=100), 1, 0)</f>
        <v>0</v>
      </c>
      <c r="S229" s="24">
        <f>IF(AND(Table1[[#This Row],[Is Read]], Table1[[#This Row],[Minutes]]&lt;100), 1, 0)</f>
        <v>1</v>
      </c>
      <c r="T229" s="86">
        <f>IF(Table1[[#This Row],[Is Finished]],(Table1[[#This Row],[Minutes]]-Table1[[#This Row],[Min Left]])/Table1[[#This Row],[Speed]], "")</f>
        <v>50</v>
      </c>
      <c r="U229" s="86">
        <f>IF(Table1[[#This Row],[Is Finished]],Table1[[#This Row],[Min Read]]*(Table1[[#This Row],[Rating]]/5), "")</f>
        <v>30</v>
      </c>
      <c r="V229" s="24" t="str">
        <f>IF(Table1[[#This Row],[Read (long)]], Table1[[#This Row],[Rating]], "")</f>
        <v/>
      </c>
    </row>
    <row r="230" spans="1:22" x14ac:dyDescent="0.35">
      <c r="A230" s="10" t="s">
        <v>384</v>
      </c>
      <c r="B230" s="10" t="s">
        <v>385</v>
      </c>
      <c r="C230" s="10" t="s">
        <v>386</v>
      </c>
      <c r="D230" s="10"/>
      <c r="E230" s="24">
        <v>1639</v>
      </c>
      <c r="F230" s="33">
        <f>0.9*Table1[[#This Row],[Minutes]]</f>
        <v>1475.1000000000001</v>
      </c>
      <c r="G230" s="46">
        <v>41608</v>
      </c>
      <c r="H230" s="48"/>
      <c r="I230" s="41">
        <v>1</v>
      </c>
      <c r="J230" s="38"/>
      <c r="K230" s="39"/>
      <c r="L230" s="24" t="s">
        <v>387</v>
      </c>
      <c r="M230" s="24">
        <v>2014</v>
      </c>
      <c r="N230" s="24">
        <v>1</v>
      </c>
      <c r="O230" s="24">
        <f>IF(ISNUMBER(Table1[[#This Row],[Year Read]]), 1, 0)</f>
        <v>1</v>
      </c>
      <c r="P230" s="24">
        <f>IF(AND(Table1[[#This Row],[Is Finished]],OR(ISBLANK(Table1[[#This Row],[Min Left]]), Table1[[#This Row],[Min Left]]=0)), 1, 0)</f>
        <v>0</v>
      </c>
      <c r="Q230" s="24">
        <f>IF(AND(Table1[[#This Row],[Is Finished]], NOT(Table1[[#This Row],[Is Read]])), 1, 0)</f>
        <v>1</v>
      </c>
      <c r="R230" s="24">
        <f>IF(AND(Table1[[#This Row],[Is Read]], Table1[[#This Row],[Minutes]]&gt;=100), 1, 0)</f>
        <v>0</v>
      </c>
      <c r="S230" s="24">
        <f>IF(AND(Table1[[#This Row],[Is Read]], Table1[[#This Row],[Minutes]]&lt;100), 1, 0)</f>
        <v>0</v>
      </c>
      <c r="T230" s="86">
        <f>IF(Table1[[#This Row],[Is Finished]],(Table1[[#This Row],[Minutes]]-Table1[[#This Row],[Min Left]])/Table1[[#This Row],[Speed]], "")</f>
        <v>163.89999999999986</v>
      </c>
      <c r="U230" s="86">
        <f>IF(Table1[[#This Row],[Is Finished]],Table1[[#This Row],[Min Read]]*(Table1[[#This Row],[Rating]]/5), "")</f>
        <v>32.779999999999973</v>
      </c>
      <c r="V230" s="24" t="str">
        <f>IF(Table1[[#This Row],[Read (long)]], Table1[[#This Row],[Rating]], "")</f>
        <v/>
      </c>
    </row>
    <row r="231" spans="1:22" x14ac:dyDescent="0.35">
      <c r="A231" s="10" t="s">
        <v>112</v>
      </c>
      <c r="B231" s="10" t="s">
        <v>60</v>
      </c>
      <c r="C231" s="10" t="s">
        <v>696</v>
      </c>
      <c r="D231" s="10" t="s">
        <v>697</v>
      </c>
      <c r="E231" s="27">
        <v>827</v>
      </c>
      <c r="F231" s="33"/>
      <c r="G231" s="32">
        <v>41608</v>
      </c>
      <c r="H231" s="32"/>
      <c r="I231" s="38">
        <v>5</v>
      </c>
      <c r="J231" s="38">
        <v>5</v>
      </c>
      <c r="K231" s="39">
        <v>5</v>
      </c>
      <c r="L231" s="24" t="s">
        <v>698</v>
      </c>
      <c r="M231" s="24">
        <v>2014</v>
      </c>
      <c r="N231" s="24">
        <v>1</v>
      </c>
      <c r="O231" s="24">
        <f>IF(ISNUMBER(Table1[[#This Row],[Year Read]]), 1, 0)</f>
        <v>1</v>
      </c>
      <c r="P231" s="24">
        <f>IF(AND(Table1[[#This Row],[Is Finished]],OR(ISBLANK(Table1[[#This Row],[Min Left]]), Table1[[#This Row],[Min Left]]=0)), 1, 0)</f>
        <v>1</v>
      </c>
      <c r="Q231" s="24">
        <f>IF(AND(Table1[[#This Row],[Is Finished]], NOT(Table1[[#This Row],[Is Read]])), 1, 0)</f>
        <v>0</v>
      </c>
      <c r="R231" s="24">
        <f>IF(AND(Table1[[#This Row],[Is Read]], Table1[[#This Row],[Minutes]]&gt;=100), 1, 0)</f>
        <v>1</v>
      </c>
      <c r="S231" s="24">
        <f>IF(AND(Table1[[#This Row],[Is Read]], Table1[[#This Row],[Minutes]]&lt;100), 1, 0)</f>
        <v>0</v>
      </c>
      <c r="T231" s="86">
        <f>IF(Table1[[#This Row],[Is Finished]],(Table1[[#This Row],[Minutes]]-Table1[[#This Row],[Min Left]])/Table1[[#This Row],[Speed]], "")</f>
        <v>827</v>
      </c>
      <c r="U231" s="86">
        <f>IF(Table1[[#This Row],[Is Finished]],Table1[[#This Row],[Min Read]]*(Table1[[#This Row],[Rating]]/5), "")</f>
        <v>827</v>
      </c>
      <c r="V231" s="24">
        <f>IF(Table1[[#This Row],[Read (long)]], Table1[[#This Row],[Rating]], "")</f>
        <v>5</v>
      </c>
    </row>
    <row r="232" spans="1:22" x14ac:dyDescent="0.35">
      <c r="A232" s="10" t="s">
        <v>694</v>
      </c>
      <c r="B232" s="10" t="s">
        <v>106</v>
      </c>
      <c r="C232" s="10" t="s">
        <v>607</v>
      </c>
      <c r="D232" s="10"/>
      <c r="E232" s="27">
        <v>990</v>
      </c>
      <c r="F232" s="33"/>
      <c r="G232" s="32">
        <v>41608</v>
      </c>
      <c r="H232" s="32" t="b">
        <v>1</v>
      </c>
      <c r="I232" s="38">
        <v>5</v>
      </c>
      <c r="J232" s="38">
        <v>5</v>
      </c>
      <c r="K232" s="39">
        <v>5</v>
      </c>
      <c r="L232" s="24" t="s">
        <v>695</v>
      </c>
      <c r="M232" s="24">
        <v>2013</v>
      </c>
      <c r="N232" s="24">
        <v>1</v>
      </c>
      <c r="O232" s="24">
        <f>IF(ISNUMBER(Table1[[#This Row],[Year Read]]), 1, 0)</f>
        <v>1</v>
      </c>
      <c r="P232" s="24">
        <f>IF(AND(Table1[[#This Row],[Is Finished]],OR(ISBLANK(Table1[[#This Row],[Min Left]]), Table1[[#This Row],[Min Left]]=0)), 1, 0)</f>
        <v>1</v>
      </c>
      <c r="Q232" s="24">
        <f>IF(AND(Table1[[#This Row],[Is Finished]], NOT(Table1[[#This Row],[Is Read]])), 1, 0)</f>
        <v>0</v>
      </c>
      <c r="R232" s="24">
        <f>IF(AND(Table1[[#This Row],[Is Read]], Table1[[#This Row],[Minutes]]&gt;=100), 1, 0)</f>
        <v>1</v>
      </c>
      <c r="S232" s="24">
        <f>IF(AND(Table1[[#This Row],[Is Read]], Table1[[#This Row],[Minutes]]&lt;100), 1, 0)</f>
        <v>0</v>
      </c>
      <c r="T232" s="86">
        <f>IF(Table1[[#This Row],[Is Finished]],(Table1[[#This Row],[Minutes]]-Table1[[#This Row],[Min Left]])/Table1[[#This Row],[Speed]], "")</f>
        <v>990</v>
      </c>
      <c r="U232" s="86">
        <f>IF(Table1[[#This Row],[Is Finished]],Table1[[#This Row],[Min Read]]*(Table1[[#This Row],[Rating]]/5), "")</f>
        <v>990</v>
      </c>
      <c r="V232" s="24">
        <f>IF(Table1[[#This Row],[Read (long)]], Table1[[#This Row],[Rating]], "")</f>
        <v>5</v>
      </c>
    </row>
    <row r="233" spans="1:22" x14ac:dyDescent="0.35">
      <c r="A233" t="s">
        <v>113</v>
      </c>
      <c r="B233" t="s">
        <v>114</v>
      </c>
      <c r="C233" s="6" t="s">
        <v>448</v>
      </c>
      <c r="D233" s="6"/>
      <c r="E233" s="27">
        <v>638</v>
      </c>
      <c r="F233" s="6">
        <v>0</v>
      </c>
      <c r="G233" s="28">
        <v>41554</v>
      </c>
      <c r="H233" s="28"/>
      <c r="I233" s="41">
        <v>5</v>
      </c>
      <c r="J233" s="41">
        <v>5</v>
      </c>
      <c r="K233" s="41">
        <v>5</v>
      </c>
      <c r="L233" s="26"/>
      <c r="M233" s="24">
        <v>2013</v>
      </c>
      <c r="N233" s="24">
        <v>1</v>
      </c>
      <c r="O233" s="24">
        <f>IF(ISNUMBER(Table1[[#This Row],[Year Read]]), 1, 0)</f>
        <v>1</v>
      </c>
      <c r="P233" s="24">
        <f>IF(AND(Table1[[#This Row],[Is Finished]],OR(ISBLANK(Table1[[#This Row],[Min Left]]), Table1[[#This Row],[Min Left]]=0)), 1, 0)</f>
        <v>1</v>
      </c>
      <c r="Q233" s="24">
        <f>IF(AND(Table1[[#This Row],[Is Finished]], NOT(Table1[[#This Row],[Is Read]])), 1, 0)</f>
        <v>0</v>
      </c>
      <c r="R233" s="24">
        <f>IF(AND(Table1[[#This Row],[Is Read]], Table1[[#This Row],[Minutes]]&gt;=100), 1, 0)</f>
        <v>1</v>
      </c>
      <c r="S233" s="24">
        <f>IF(AND(Table1[[#This Row],[Is Read]], Table1[[#This Row],[Minutes]]&lt;100), 1, 0)</f>
        <v>0</v>
      </c>
      <c r="T233" s="86">
        <f>IF(Table1[[#This Row],[Is Finished]],(Table1[[#This Row],[Minutes]]-Table1[[#This Row],[Min Left]])/Table1[[#This Row],[Speed]], "")</f>
        <v>638</v>
      </c>
      <c r="U233" s="86">
        <f>IF(Table1[[#This Row],[Is Finished]],Table1[[#This Row],[Min Read]]*(Table1[[#This Row],[Rating]]/5), "")</f>
        <v>638</v>
      </c>
      <c r="V233" s="24">
        <f>IF(Table1[[#This Row],[Read (long)]], Table1[[#This Row],[Rating]], "")</f>
        <v>5</v>
      </c>
    </row>
    <row r="234" spans="1:22" x14ac:dyDescent="0.35">
      <c r="A234" s="10" t="s">
        <v>115</v>
      </c>
      <c r="B234" s="10" t="s">
        <v>116</v>
      </c>
      <c r="C234" s="10" t="s">
        <v>463</v>
      </c>
      <c r="D234" s="10"/>
      <c r="E234" s="27">
        <v>663</v>
      </c>
      <c r="F234" s="33"/>
      <c r="G234" s="32">
        <v>41535</v>
      </c>
      <c r="H234" s="32"/>
      <c r="I234" s="38">
        <v>5</v>
      </c>
      <c r="J234" s="38">
        <v>5</v>
      </c>
      <c r="K234" s="39">
        <v>5</v>
      </c>
      <c r="L234" s="24" t="s">
        <v>699</v>
      </c>
      <c r="M234" s="24">
        <v>2013</v>
      </c>
      <c r="N234" s="24">
        <v>1</v>
      </c>
      <c r="O234" s="24">
        <f>IF(ISNUMBER(Table1[[#This Row],[Year Read]]), 1, 0)</f>
        <v>1</v>
      </c>
      <c r="P234" s="24">
        <f>IF(AND(Table1[[#This Row],[Is Finished]],OR(ISBLANK(Table1[[#This Row],[Min Left]]), Table1[[#This Row],[Min Left]]=0)), 1, 0)</f>
        <v>1</v>
      </c>
      <c r="Q234" s="24">
        <f>IF(AND(Table1[[#This Row],[Is Finished]], NOT(Table1[[#This Row],[Is Read]])), 1, 0)</f>
        <v>0</v>
      </c>
      <c r="R234" s="24">
        <f>IF(AND(Table1[[#This Row],[Is Read]], Table1[[#This Row],[Minutes]]&gt;=100), 1, 0)</f>
        <v>1</v>
      </c>
      <c r="S234" s="24">
        <f>IF(AND(Table1[[#This Row],[Is Read]], Table1[[#This Row],[Minutes]]&lt;100), 1, 0)</f>
        <v>0</v>
      </c>
      <c r="T234" s="86">
        <f>IF(Table1[[#This Row],[Is Finished]],(Table1[[#This Row],[Minutes]]-Table1[[#This Row],[Min Left]])/Table1[[#This Row],[Speed]], "")</f>
        <v>663</v>
      </c>
      <c r="U234" s="86">
        <f>IF(Table1[[#This Row],[Is Finished]],Table1[[#This Row],[Min Read]]*(Table1[[#This Row],[Rating]]/5), "")</f>
        <v>663</v>
      </c>
      <c r="V234" s="24">
        <f>IF(Table1[[#This Row],[Read (long)]], Table1[[#This Row],[Rating]], "")</f>
        <v>5</v>
      </c>
    </row>
    <row r="235" spans="1:22" x14ac:dyDescent="0.35">
      <c r="A235" s="10" t="s">
        <v>117</v>
      </c>
      <c r="B235" s="10" t="s">
        <v>118</v>
      </c>
      <c r="C235" s="10" t="s">
        <v>700</v>
      </c>
      <c r="D235" s="10"/>
      <c r="E235" s="24">
        <v>560</v>
      </c>
      <c r="F235" s="33"/>
      <c r="G235" s="32">
        <v>41504</v>
      </c>
      <c r="H235" s="32"/>
      <c r="I235" s="38">
        <v>4</v>
      </c>
      <c r="J235" s="38">
        <v>4</v>
      </c>
      <c r="K235" s="39">
        <v>4</v>
      </c>
      <c r="L235" s="24" t="s">
        <v>701</v>
      </c>
      <c r="M235" s="24">
        <v>2013</v>
      </c>
      <c r="N235" s="24">
        <v>1</v>
      </c>
      <c r="O235" s="24">
        <f>IF(ISNUMBER(Table1[[#This Row],[Year Read]]), 1, 0)</f>
        <v>1</v>
      </c>
      <c r="P235" s="24">
        <f>IF(AND(Table1[[#This Row],[Is Finished]],OR(ISBLANK(Table1[[#This Row],[Min Left]]), Table1[[#This Row],[Min Left]]=0)), 1, 0)</f>
        <v>1</v>
      </c>
      <c r="Q235" s="24">
        <f>IF(AND(Table1[[#This Row],[Is Finished]], NOT(Table1[[#This Row],[Is Read]])), 1, 0)</f>
        <v>0</v>
      </c>
      <c r="R235" s="24">
        <f>IF(AND(Table1[[#This Row],[Is Read]], Table1[[#This Row],[Minutes]]&gt;=100), 1, 0)</f>
        <v>1</v>
      </c>
      <c r="S235" s="24">
        <f>IF(AND(Table1[[#This Row],[Is Read]], Table1[[#This Row],[Minutes]]&lt;100), 1, 0)</f>
        <v>0</v>
      </c>
      <c r="T235" s="86">
        <f>IF(Table1[[#This Row],[Is Finished]],(Table1[[#This Row],[Minutes]]-Table1[[#This Row],[Min Left]])/Table1[[#This Row],[Speed]], "")</f>
        <v>560</v>
      </c>
      <c r="U235" s="86">
        <f>IF(Table1[[#This Row],[Is Finished]],Table1[[#This Row],[Min Read]]*(Table1[[#This Row],[Rating]]/5), "")</f>
        <v>448</v>
      </c>
      <c r="V235" s="24">
        <f>IF(Table1[[#This Row],[Read (long)]], Table1[[#This Row],[Rating]], "")</f>
        <v>4</v>
      </c>
    </row>
    <row r="236" spans="1:22" x14ac:dyDescent="0.35">
      <c r="A236" s="10" t="s">
        <v>1029</v>
      </c>
      <c r="B236" s="10" t="s">
        <v>709</v>
      </c>
      <c r="C236" s="10" t="s">
        <v>710</v>
      </c>
      <c r="D236" s="10" t="s">
        <v>711</v>
      </c>
      <c r="E236" s="24">
        <v>735</v>
      </c>
      <c r="F236" s="33"/>
      <c r="G236" s="32">
        <v>41496</v>
      </c>
      <c r="H236" s="32"/>
      <c r="I236" s="38">
        <v>3</v>
      </c>
      <c r="J236" s="38"/>
      <c r="K236" s="39"/>
      <c r="L236" s="24" t="s">
        <v>712</v>
      </c>
      <c r="M236" s="24">
        <v>2013</v>
      </c>
      <c r="N236" s="24">
        <v>1</v>
      </c>
      <c r="O236" s="24">
        <f>IF(ISNUMBER(Table1[[#This Row],[Year Read]]), 1, 0)</f>
        <v>1</v>
      </c>
      <c r="P236" s="24">
        <f>IF(AND(Table1[[#This Row],[Is Finished]],OR(ISBLANK(Table1[[#This Row],[Min Left]]), Table1[[#This Row],[Min Left]]=0)), 1, 0)</f>
        <v>1</v>
      </c>
      <c r="Q236" s="24">
        <f>IF(AND(Table1[[#This Row],[Is Finished]], NOT(Table1[[#This Row],[Is Read]])), 1, 0)</f>
        <v>0</v>
      </c>
      <c r="R236" s="24">
        <f>IF(AND(Table1[[#This Row],[Is Read]], Table1[[#This Row],[Minutes]]&gt;=100), 1, 0)</f>
        <v>1</v>
      </c>
      <c r="S236" s="24">
        <f>IF(AND(Table1[[#This Row],[Is Read]], Table1[[#This Row],[Minutes]]&lt;100), 1, 0)</f>
        <v>0</v>
      </c>
      <c r="T236" s="86">
        <f>IF(Table1[[#This Row],[Is Finished]],(Table1[[#This Row],[Minutes]]-Table1[[#This Row],[Min Left]])/Table1[[#This Row],[Speed]], "")</f>
        <v>735</v>
      </c>
      <c r="U236" s="86">
        <f>IF(Table1[[#This Row],[Is Finished]],Table1[[#This Row],[Min Read]]*(Table1[[#This Row],[Rating]]/5), "")</f>
        <v>441</v>
      </c>
      <c r="V236" s="24">
        <f>IF(Table1[[#This Row],[Read (long)]], Table1[[#This Row],[Rating]], "")</f>
        <v>3</v>
      </c>
    </row>
    <row r="237" spans="1:22" x14ac:dyDescent="0.35">
      <c r="A237" s="10" t="s">
        <v>120</v>
      </c>
      <c r="B237" s="10" t="s">
        <v>718</v>
      </c>
      <c r="C237" s="10" t="s">
        <v>719</v>
      </c>
      <c r="D237" s="10" t="s">
        <v>364</v>
      </c>
      <c r="E237" s="27">
        <v>716</v>
      </c>
      <c r="F237" s="33"/>
      <c r="G237" s="32">
        <v>41496</v>
      </c>
      <c r="H237" s="32"/>
      <c r="I237" s="38">
        <v>4</v>
      </c>
      <c r="J237" s="38"/>
      <c r="K237" s="39"/>
      <c r="L237" s="24" t="s">
        <v>720</v>
      </c>
      <c r="M237" s="24">
        <v>2014</v>
      </c>
      <c r="N237" s="24">
        <v>1</v>
      </c>
      <c r="O237" s="24">
        <f>IF(ISNUMBER(Table1[[#This Row],[Year Read]]), 1, 0)</f>
        <v>1</v>
      </c>
      <c r="P237" s="24">
        <f>IF(AND(Table1[[#This Row],[Is Finished]],OR(ISBLANK(Table1[[#This Row],[Min Left]]), Table1[[#This Row],[Min Left]]=0)), 1, 0)</f>
        <v>1</v>
      </c>
      <c r="Q237" s="24">
        <f>IF(AND(Table1[[#This Row],[Is Finished]], NOT(Table1[[#This Row],[Is Read]])), 1, 0)</f>
        <v>0</v>
      </c>
      <c r="R237" s="24">
        <f>IF(AND(Table1[[#This Row],[Is Read]], Table1[[#This Row],[Minutes]]&gt;=100), 1, 0)</f>
        <v>1</v>
      </c>
      <c r="S237" s="24">
        <f>IF(AND(Table1[[#This Row],[Is Read]], Table1[[#This Row],[Minutes]]&lt;100), 1, 0)</f>
        <v>0</v>
      </c>
      <c r="T237" s="86">
        <f>IF(Table1[[#This Row],[Is Finished]],(Table1[[#This Row],[Minutes]]-Table1[[#This Row],[Min Left]])/Table1[[#This Row],[Speed]], "")</f>
        <v>716</v>
      </c>
      <c r="U237" s="86">
        <f>IF(Table1[[#This Row],[Is Finished]],Table1[[#This Row],[Min Read]]*(Table1[[#This Row],[Rating]]/5), "")</f>
        <v>572.80000000000007</v>
      </c>
      <c r="V237" s="24">
        <f>IF(Table1[[#This Row],[Read (long)]], Table1[[#This Row],[Rating]], "")</f>
        <v>4</v>
      </c>
    </row>
    <row r="238" spans="1:22" x14ac:dyDescent="0.35">
      <c r="A238" s="10" t="s">
        <v>1030</v>
      </c>
      <c r="B238" s="10" t="s">
        <v>713</v>
      </c>
      <c r="C238" s="10" t="s">
        <v>714</v>
      </c>
      <c r="D238" s="10" t="s">
        <v>364</v>
      </c>
      <c r="E238" s="27">
        <v>188</v>
      </c>
      <c r="F238" s="33"/>
      <c r="G238" s="32">
        <v>41496</v>
      </c>
      <c r="H238" s="32"/>
      <c r="I238" s="38">
        <v>4</v>
      </c>
      <c r="J238" s="38"/>
      <c r="K238" s="39"/>
      <c r="L238" s="24" t="s">
        <v>715</v>
      </c>
      <c r="M238" s="24">
        <v>2013</v>
      </c>
      <c r="N238" s="24">
        <v>1</v>
      </c>
      <c r="O238" s="24">
        <f>IF(ISNUMBER(Table1[[#This Row],[Year Read]]), 1, 0)</f>
        <v>1</v>
      </c>
      <c r="P238" s="24">
        <f>IF(AND(Table1[[#This Row],[Is Finished]],OR(ISBLANK(Table1[[#This Row],[Min Left]]), Table1[[#This Row],[Min Left]]=0)), 1, 0)</f>
        <v>1</v>
      </c>
      <c r="Q238" s="24">
        <f>IF(AND(Table1[[#This Row],[Is Finished]], NOT(Table1[[#This Row],[Is Read]])), 1, 0)</f>
        <v>0</v>
      </c>
      <c r="R238" s="24">
        <f>IF(AND(Table1[[#This Row],[Is Read]], Table1[[#This Row],[Minutes]]&gt;=100), 1, 0)</f>
        <v>1</v>
      </c>
      <c r="S238" s="24">
        <f>IF(AND(Table1[[#This Row],[Is Read]], Table1[[#This Row],[Minutes]]&lt;100), 1, 0)</f>
        <v>0</v>
      </c>
      <c r="T238" s="86">
        <f>IF(Table1[[#This Row],[Is Finished]],(Table1[[#This Row],[Minutes]]-Table1[[#This Row],[Min Left]])/Table1[[#This Row],[Speed]], "")</f>
        <v>188</v>
      </c>
      <c r="U238" s="86">
        <f>IF(Table1[[#This Row],[Is Finished]],Table1[[#This Row],[Min Read]]*(Table1[[#This Row],[Rating]]/5), "")</f>
        <v>150.4</v>
      </c>
      <c r="V238" s="24">
        <f>IF(Table1[[#This Row],[Read (long)]], Table1[[#This Row],[Rating]], "")</f>
        <v>4</v>
      </c>
    </row>
    <row r="239" spans="1:22" x14ac:dyDescent="0.35">
      <c r="A239" s="10" t="s">
        <v>122</v>
      </c>
      <c r="B239" s="10" t="s">
        <v>702</v>
      </c>
      <c r="C239" s="10" t="s">
        <v>703</v>
      </c>
      <c r="D239" s="10" t="s">
        <v>364</v>
      </c>
      <c r="E239" s="27">
        <v>550</v>
      </c>
      <c r="F239" s="33"/>
      <c r="G239" s="32">
        <v>41496</v>
      </c>
      <c r="H239" s="32"/>
      <c r="I239" s="38">
        <v>4</v>
      </c>
      <c r="J239" s="38"/>
      <c r="K239" s="39"/>
      <c r="L239" s="24" t="s">
        <v>704</v>
      </c>
      <c r="M239" s="24">
        <v>2013</v>
      </c>
      <c r="N239" s="24">
        <v>1</v>
      </c>
      <c r="O239" s="24">
        <f>IF(ISNUMBER(Table1[[#This Row],[Year Read]]), 1, 0)</f>
        <v>1</v>
      </c>
      <c r="P239" s="24">
        <f>IF(AND(Table1[[#This Row],[Is Finished]],OR(ISBLANK(Table1[[#This Row],[Min Left]]), Table1[[#This Row],[Min Left]]=0)), 1, 0)</f>
        <v>1</v>
      </c>
      <c r="Q239" s="24">
        <f>IF(AND(Table1[[#This Row],[Is Finished]], NOT(Table1[[#This Row],[Is Read]])), 1, 0)</f>
        <v>0</v>
      </c>
      <c r="R239" s="24">
        <f>IF(AND(Table1[[#This Row],[Is Read]], Table1[[#This Row],[Minutes]]&gt;=100), 1, 0)</f>
        <v>1</v>
      </c>
      <c r="S239" s="24">
        <f>IF(AND(Table1[[#This Row],[Is Read]], Table1[[#This Row],[Minutes]]&lt;100), 1, 0)</f>
        <v>0</v>
      </c>
      <c r="T239" s="86">
        <f>IF(Table1[[#This Row],[Is Finished]],(Table1[[#This Row],[Minutes]]-Table1[[#This Row],[Min Left]])/Table1[[#This Row],[Speed]], "")</f>
        <v>550</v>
      </c>
      <c r="U239" s="86">
        <f>IF(Table1[[#This Row],[Is Finished]],Table1[[#This Row],[Min Read]]*(Table1[[#This Row],[Rating]]/5), "")</f>
        <v>440</v>
      </c>
      <c r="V239" s="24">
        <f>IF(Table1[[#This Row],[Read (long)]], Table1[[#This Row],[Rating]], "")</f>
        <v>4</v>
      </c>
    </row>
    <row r="240" spans="1:22" x14ac:dyDescent="0.35">
      <c r="A240" s="10" t="s">
        <v>121</v>
      </c>
      <c r="B240" s="10" t="s">
        <v>705</v>
      </c>
      <c r="C240" s="10" t="s">
        <v>706</v>
      </c>
      <c r="D240" s="10" t="s">
        <v>707</v>
      </c>
      <c r="E240" s="27">
        <v>1121</v>
      </c>
      <c r="F240" s="33"/>
      <c r="G240" s="32">
        <v>41496</v>
      </c>
      <c r="H240" s="32"/>
      <c r="I240" s="38">
        <v>3</v>
      </c>
      <c r="J240" s="38"/>
      <c r="K240" s="39"/>
      <c r="L240" s="24" t="s">
        <v>708</v>
      </c>
      <c r="M240" s="24">
        <v>2013</v>
      </c>
      <c r="N240" s="24">
        <v>1</v>
      </c>
      <c r="O240" s="24">
        <f>IF(ISNUMBER(Table1[[#This Row],[Year Read]]), 1, 0)</f>
        <v>1</v>
      </c>
      <c r="P240" s="24">
        <f>IF(AND(Table1[[#This Row],[Is Finished]],OR(ISBLANK(Table1[[#This Row],[Min Left]]), Table1[[#This Row],[Min Left]]=0)), 1, 0)</f>
        <v>1</v>
      </c>
      <c r="Q240" s="24">
        <f>IF(AND(Table1[[#This Row],[Is Finished]], NOT(Table1[[#This Row],[Is Read]])), 1, 0)</f>
        <v>0</v>
      </c>
      <c r="R240" s="24">
        <f>IF(AND(Table1[[#This Row],[Is Read]], Table1[[#This Row],[Minutes]]&gt;=100), 1, 0)</f>
        <v>1</v>
      </c>
      <c r="S240" s="24">
        <f>IF(AND(Table1[[#This Row],[Is Read]], Table1[[#This Row],[Minutes]]&lt;100), 1, 0)</f>
        <v>0</v>
      </c>
      <c r="T240" s="86">
        <f>IF(Table1[[#This Row],[Is Finished]],(Table1[[#This Row],[Minutes]]-Table1[[#This Row],[Min Left]])/Table1[[#This Row],[Speed]], "")</f>
        <v>1121</v>
      </c>
      <c r="U240" s="86">
        <f>IF(Table1[[#This Row],[Is Finished]],Table1[[#This Row],[Min Read]]*(Table1[[#This Row],[Rating]]/5), "")</f>
        <v>672.6</v>
      </c>
      <c r="V240" s="24">
        <f>IF(Table1[[#This Row],[Read (long)]], Table1[[#This Row],[Rating]], "")</f>
        <v>3</v>
      </c>
    </row>
    <row r="241" spans="1:22" x14ac:dyDescent="0.35">
      <c r="A241" s="10" t="s">
        <v>119</v>
      </c>
      <c r="B241" s="10" t="s">
        <v>716</v>
      </c>
      <c r="C241" s="10" t="s">
        <v>342</v>
      </c>
      <c r="D241" s="10" t="s">
        <v>364</v>
      </c>
      <c r="E241" s="24">
        <v>759</v>
      </c>
      <c r="F241" s="33"/>
      <c r="G241" s="32">
        <v>41496</v>
      </c>
      <c r="H241" s="32"/>
      <c r="I241" s="38">
        <v>4</v>
      </c>
      <c r="J241" s="38"/>
      <c r="K241" s="39"/>
      <c r="L241" s="24" t="s">
        <v>717</v>
      </c>
      <c r="M241" s="24">
        <v>2014</v>
      </c>
      <c r="N241" s="24">
        <v>1</v>
      </c>
      <c r="O241" s="24">
        <f>IF(ISNUMBER(Table1[[#This Row],[Year Read]]), 1, 0)</f>
        <v>1</v>
      </c>
      <c r="P241" s="24">
        <f>IF(AND(Table1[[#This Row],[Is Finished]],OR(ISBLANK(Table1[[#This Row],[Min Left]]), Table1[[#This Row],[Min Left]]=0)), 1, 0)</f>
        <v>1</v>
      </c>
      <c r="Q241" s="24">
        <f>IF(AND(Table1[[#This Row],[Is Finished]], NOT(Table1[[#This Row],[Is Read]])), 1, 0)</f>
        <v>0</v>
      </c>
      <c r="R241" s="24">
        <f>IF(AND(Table1[[#This Row],[Is Read]], Table1[[#This Row],[Minutes]]&gt;=100), 1, 0)</f>
        <v>1</v>
      </c>
      <c r="S241" s="24">
        <f>IF(AND(Table1[[#This Row],[Is Read]], Table1[[#This Row],[Minutes]]&lt;100), 1, 0)</f>
        <v>0</v>
      </c>
      <c r="T241" s="86">
        <f>IF(Table1[[#This Row],[Is Finished]],(Table1[[#This Row],[Minutes]]-Table1[[#This Row],[Min Left]])/Table1[[#This Row],[Speed]], "")</f>
        <v>759</v>
      </c>
      <c r="U241" s="86">
        <f>IF(Table1[[#This Row],[Is Finished]],Table1[[#This Row],[Min Read]]*(Table1[[#This Row],[Rating]]/5), "")</f>
        <v>607.20000000000005</v>
      </c>
      <c r="V241" s="24">
        <f>IF(Table1[[#This Row],[Read (long)]], Table1[[#This Row],[Rating]], "")</f>
        <v>4</v>
      </c>
    </row>
    <row r="242" spans="1:22" x14ac:dyDescent="0.35">
      <c r="A242" t="s">
        <v>123</v>
      </c>
      <c r="B242" t="s">
        <v>124</v>
      </c>
      <c r="C242" s="6" t="s">
        <v>124</v>
      </c>
      <c r="D242" s="6"/>
      <c r="E242" s="27">
        <v>398</v>
      </c>
      <c r="F242" s="6">
        <v>0</v>
      </c>
      <c r="G242" s="28">
        <v>41493</v>
      </c>
      <c r="H242" s="28"/>
      <c r="I242" s="41">
        <v>3</v>
      </c>
      <c r="J242" s="41">
        <v>3</v>
      </c>
      <c r="K242" s="41">
        <v>3</v>
      </c>
      <c r="L242" s="26"/>
      <c r="M242" s="24">
        <v>2013</v>
      </c>
      <c r="N242" s="24">
        <v>1</v>
      </c>
      <c r="O242" s="24">
        <f>IF(ISNUMBER(Table1[[#This Row],[Year Read]]), 1, 0)</f>
        <v>1</v>
      </c>
      <c r="P242" s="24">
        <f>IF(AND(Table1[[#This Row],[Is Finished]],OR(ISBLANK(Table1[[#This Row],[Min Left]]), Table1[[#This Row],[Min Left]]=0)), 1, 0)</f>
        <v>1</v>
      </c>
      <c r="Q242" s="24">
        <f>IF(AND(Table1[[#This Row],[Is Finished]], NOT(Table1[[#This Row],[Is Read]])), 1, 0)</f>
        <v>0</v>
      </c>
      <c r="R242" s="24">
        <f>IF(AND(Table1[[#This Row],[Is Read]], Table1[[#This Row],[Minutes]]&gt;=100), 1, 0)</f>
        <v>1</v>
      </c>
      <c r="S242" s="24">
        <f>IF(AND(Table1[[#This Row],[Is Read]], Table1[[#This Row],[Minutes]]&lt;100), 1, 0)</f>
        <v>0</v>
      </c>
      <c r="T242" s="86">
        <f>IF(Table1[[#This Row],[Is Finished]],(Table1[[#This Row],[Minutes]]-Table1[[#This Row],[Min Left]])/Table1[[#This Row],[Speed]], "")</f>
        <v>398</v>
      </c>
      <c r="U242" s="86">
        <f>IF(Table1[[#This Row],[Is Finished]],Table1[[#This Row],[Min Read]]*(Table1[[#This Row],[Rating]]/5), "")</f>
        <v>238.79999999999998</v>
      </c>
      <c r="V242" s="24">
        <f>IF(Table1[[#This Row],[Read (long)]], Table1[[#This Row],[Rating]], "")</f>
        <v>3</v>
      </c>
    </row>
    <row r="243" spans="1:22" x14ac:dyDescent="0.35">
      <c r="A243" s="10" t="s">
        <v>721</v>
      </c>
      <c r="B243" s="10" t="s">
        <v>56</v>
      </c>
      <c r="C243" s="10" t="s">
        <v>415</v>
      </c>
      <c r="D243" s="10" t="s">
        <v>722</v>
      </c>
      <c r="E243" s="27">
        <v>601</v>
      </c>
      <c r="F243" s="33"/>
      <c r="G243" s="32">
        <v>41480</v>
      </c>
      <c r="H243" s="32"/>
      <c r="I243" s="38">
        <v>5</v>
      </c>
      <c r="J243" s="38">
        <v>5</v>
      </c>
      <c r="K243" s="39">
        <v>5</v>
      </c>
      <c r="L243" s="24" t="s">
        <v>723</v>
      </c>
      <c r="M243" s="24">
        <v>2013</v>
      </c>
      <c r="N243" s="24">
        <v>1</v>
      </c>
      <c r="O243" s="24">
        <f>IF(ISNUMBER(Table1[[#This Row],[Year Read]]), 1, 0)</f>
        <v>1</v>
      </c>
      <c r="P243" s="24">
        <f>IF(AND(Table1[[#This Row],[Is Finished]],OR(ISBLANK(Table1[[#This Row],[Min Left]]), Table1[[#This Row],[Min Left]]=0)), 1, 0)</f>
        <v>1</v>
      </c>
      <c r="Q243" s="24">
        <f>IF(AND(Table1[[#This Row],[Is Finished]], NOT(Table1[[#This Row],[Is Read]])), 1, 0)</f>
        <v>0</v>
      </c>
      <c r="R243" s="24">
        <f>IF(AND(Table1[[#This Row],[Is Read]], Table1[[#This Row],[Minutes]]&gt;=100), 1, 0)</f>
        <v>1</v>
      </c>
      <c r="S243" s="24">
        <f>IF(AND(Table1[[#This Row],[Is Read]], Table1[[#This Row],[Minutes]]&lt;100), 1, 0)</f>
        <v>0</v>
      </c>
      <c r="T243" s="86">
        <f>IF(Table1[[#This Row],[Is Finished]],(Table1[[#This Row],[Minutes]]-Table1[[#This Row],[Min Left]])/Table1[[#This Row],[Speed]], "")</f>
        <v>601</v>
      </c>
      <c r="U243" s="86">
        <f>IF(Table1[[#This Row],[Is Finished]],Table1[[#This Row],[Min Read]]*(Table1[[#This Row],[Rating]]/5), "")</f>
        <v>601</v>
      </c>
      <c r="V243" s="24">
        <f>IF(Table1[[#This Row],[Read (long)]], Table1[[#This Row],[Rating]], "")</f>
        <v>5</v>
      </c>
    </row>
    <row r="244" spans="1:22" x14ac:dyDescent="0.35">
      <c r="A244" t="s">
        <v>1009</v>
      </c>
      <c r="B244" t="s">
        <v>125</v>
      </c>
      <c r="C244" s="6" t="s">
        <v>1008</v>
      </c>
      <c r="D244" s="6"/>
      <c r="E244" s="27">
        <v>619</v>
      </c>
      <c r="F244" s="6">
        <v>0</v>
      </c>
      <c r="G244" s="28">
        <v>41460</v>
      </c>
      <c r="H244" s="28"/>
      <c r="I244" s="41">
        <v>4</v>
      </c>
      <c r="J244" s="41">
        <v>5</v>
      </c>
      <c r="K244" s="41">
        <v>4</v>
      </c>
      <c r="L244" s="26"/>
      <c r="M244" s="24">
        <v>2013</v>
      </c>
      <c r="N244" s="24">
        <v>1</v>
      </c>
      <c r="O244" s="24">
        <f>IF(ISNUMBER(Table1[[#This Row],[Year Read]]), 1, 0)</f>
        <v>1</v>
      </c>
      <c r="P244" s="24">
        <f>IF(AND(Table1[[#This Row],[Is Finished]],OR(ISBLANK(Table1[[#This Row],[Min Left]]), Table1[[#This Row],[Min Left]]=0)), 1, 0)</f>
        <v>1</v>
      </c>
      <c r="Q244" s="24">
        <f>IF(AND(Table1[[#This Row],[Is Finished]], NOT(Table1[[#This Row],[Is Read]])), 1, 0)</f>
        <v>0</v>
      </c>
      <c r="R244" s="24">
        <f>IF(AND(Table1[[#This Row],[Is Read]], Table1[[#This Row],[Minutes]]&gt;=100), 1, 0)</f>
        <v>1</v>
      </c>
      <c r="S244" s="24">
        <f>IF(AND(Table1[[#This Row],[Is Read]], Table1[[#This Row],[Minutes]]&lt;100), 1, 0)</f>
        <v>0</v>
      </c>
      <c r="T244" s="86">
        <f>IF(Table1[[#This Row],[Is Finished]],(Table1[[#This Row],[Minutes]]-Table1[[#This Row],[Min Left]])/Table1[[#This Row],[Speed]], "")</f>
        <v>619</v>
      </c>
      <c r="U244" s="86">
        <f>IF(Table1[[#This Row],[Is Finished]],Table1[[#This Row],[Min Read]]*(Table1[[#This Row],[Rating]]/5), "")</f>
        <v>495.20000000000005</v>
      </c>
      <c r="V244" s="24">
        <f>IF(Table1[[#This Row],[Read (long)]], Table1[[#This Row],[Rating]], "")</f>
        <v>4</v>
      </c>
    </row>
    <row r="245" spans="1:22" x14ac:dyDescent="0.35">
      <c r="A245" s="10" t="s">
        <v>126</v>
      </c>
      <c r="B245" s="10" t="s">
        <v>127</v>
      </c>
      <c r="C245" s="10" t="s">
        <v>724</v>
      </c>
      <c r="D245" s="10"/>
      <c r="E245" s="24">
        <v>1287</v>
      </c>
      <c r="F245" s="33"/>
      <c r="G245" s="32">
        <v>41442</v>
      </c>
      <c r="H245" s="32"/>
      <c r="I245" s="38">
        <v>4</v>
      </c>
      <c r="J245" s="38">
        <v>5</v>
      </c>
      <c r="K245" s="39">
        <v>5</v>
      </c>
      <c r="L245" s="24" t="s">
        <v>725</v>
      </c>
      <c r="M245" s="24">
        <v>2013</v>
      </c>
      <c r="N245" s="24">
        <v>1</v>
      </c>
      <c r="O245" s="24">
        <f>IF(ISNUMBER(Table1[[#This Row],[Year Read]]), 1, 0)</f>
        <v>1</v>
      </c>
      <c r="P245" s="24">
        <f>IF(AND(Table1[[#This Row],[Is Finished]],OR(ISBLANK(Table1[[#This Row],[Min Left]]), Table1[[#This Row],[Min Left]]=0)), 1, 0)</f>
        <v>1</v>
      </c>
      <c r="Q245" s="24">
        <f>IF(AND(Table1[[#This Row],[Is Finished]], NOT(Table1[[#This Row],[Is Read]])), 1, 0)</f>
        <v>0</v>
      </c>
      <c r="R245" s="24">
        <f>IF(AND(Table1[[#This Row],[Is Read]], Table1[[#This Row],[Minutes]]&gt;=100), 1, 0)</f>
        <v>1</v>
      </c>
      <c r="S245" s="24">
        <f>IF(AND(Table1[[#This Row],[Is Read]], Table1[[#This Row],[Minutes]]&lt;100), 1, 0)</f>
        <v>0</v>
      </c>
      <c r="T245" s="86">
        <f>IF(Table1[[#This Row],[Is Finished]],(Table1[[#This Row],[Minutes]]-Table1[[#This Row],[Min Left]])/Table1[[#This Row],[Speed]], "")</f>
        <v>1287</v>
      </c>
      <c r="U245" s="86">
        <f>IF(Table1[[#This Row],[Is Finished]],Table1[[#This Row],[Min Read]]*(Table1[[#This Row],[Rating]]/5), "")</f>
        <v>1029.6000000000001</v>
      </c>
      <c r="V245" s="24">
        <f>IF(Table1[[#This Row],[Read (long)]], Table1[[#This Row],[Rating]], "")</f>
        <v>4</v>
      </c>
    </row>
    <row r="246" spans="1:22" x14ac:dyDescent="0.35">
      <c r="A246" s="10" t="s">
        <v>726</v>
      </c>
      <c r="B246" s="10" t="s">
        <v>58</v>
      </c>
      <c r="C246" s="10" t="s">
        <v>446</v>
      </c>
      <c r="D246" s="10"/>
      <c r="E246" s="24">
        <v>767</v>
      </c>
      <c r="F246" s="33"/>
      <c r="G246" s="32">
        <v>41432</v>
      </c>
      <c r="H246" s="32"/>
      <c r="I246" s="38">
        <v>5</v>
      </c>
      <c r="J246" s="38">
        <v>5</v>
      </c>
      <c r="K246" s="39">
        <v>5</v>
      </c>
      <c r="L246" s="24" t="s">
        <v>727</v>
      </c>
      <c r="M246" s="24">
        <v>2013</v>
      </c>
      <c r="N246" s="24">
        <v>1</v>
      </c>
      <c r="O246" s="24">
        <f>IF(ISNUMBER(Table1[[#This Row],[Year Read]]), 1, 0)</f>
        <v>1</v>
      </c>
      <c r="P246" s="24">
        <f>IF(AND(Table1[[#This Row],[Is Finished]],OR(ISBLANK(Table1[[#This Row],[Min Left]]), Table1[[#This Row],[Min Left]]=0)), 1, 0)</f>
        <v>1</v>
      </c>
      <c r="Q246" s="24">
        <f>IF(AND(Table1[[#This Row],[Is Finished]], NOT(Table1[[#This Row],[Is Read]])), 1, 0)</f>
        <v>0</v>
      </c>
      <c r="R246" s="24">
        <f>IF(AND(Table1[[#This Row],[Is Read]], Table1[[#This Row],[Minutes]]&gt;=100), 1, 0)</f>
        <v>1</v>
      </c>
      <c r="S246" s="24">
        <f>IF(AND(Table1[[#This Row],[Is Read]], Table1[[#This Row],[Minutes]]&lt;100), 1, 0)</f>
        <v>0</v>
      </c>
      <c r="T246" s="86">
        <f>IF(Table1[[#This Row],[Is Finished]],(Table1[[#This Row],[Minutes]]-Table1[[#This Row],[Min Left]])/Table1[[#This Row],[Speed]], "")</f>
        <v>767</v>
      </c>
      <c r="U246" s="86">
        <f>IF(Table1[[#This Row],[Is Finished]],Table1[[#This Row],[Min Read]]*(Table1[[#This Row],[Rating]]/5), "")</f>
        <v>767</v>
      </c>
      <c r="V246" s="24">
        <f>IF(Table1[[#This Row],[Read (long)]], Table1[[#This Row],[Rating]], "")</f>
        <v>5</v>
      </c>
    </row>
    <row r="247" spans="1:22" x14ac:dyDescent="0.35">
      <c r="A247" s="10" t="s">
        <v>128</v>
      </c>
      <c r="B247" s="10" t="s">
        <v>129</v>
      </c>
      <c r="C247" s="10" t="s">
        <v>728</v>
      </c>
      <c r="D247" s="10" t="s">
        <v>729</v>
      </c>
      <c r="E247" s="24">
        <v>537</v>
      </c>
      <c r="F247" s="33"/>
      <c r="G247" s="32">
        <v>41432</v>
      </c>
      <c r="H247" s="32"/>
      <c r="I247" s="38">
        <v>3</v>
      </c>
      <c r="J247" s="38">
        <v>3</v>
      </c>
      <c r="K247" s="39">
        <v>3</v>
      </c>
      <c r="L247" s="24" t="s">
        <v>730</v>
      </c>
      <c r="M247" s="24">
        <v>2013</v>
      </c>
      <c r="N247" s="24">
        <v>1</v>
      </c>
      <c r="O247" s="24">
        <f>IF(ISNUMBER(Table1[[#This Row],[Year Read]]), 1, 0)</f>
        <v>1</v>
      </c>
      <c r="P247" s="24">
        <f>IF(AND(Table1[[#This Row],[Is Finished]],OR(ISBLANK(Table1[[#This Row],[Min Left]]), Table1[[#This Row],[Min Left]]=0)), 1, 0)</f>
        <v>1</v>
      </c>
      <c r="Q247" s="24">
        <f>IF(AND(Table1[[#This Row],[Is Finished]], NOT(Table1[[#This Row],[Is Read]])), 1, 0)</f>
        <v>0</v>
      </c>
      <c r="R247" s="24">
        <f>IF(AND(Table1[[#This Row],[Is Read]], Table1[[#This Row],[Minutes]]&gt;=100), 1, 0)</f>
        <v>1</v>
      </c>
      <c r="S247" s="24">
        <f>IF(AND(Table1[[#This Row],[Is Read]], Table1[[#This Row],[Minutes]]&lt;100), 1, 0)</f>
        <v>0</v>
      </c>
      <c r="T247" s="86">
        <f>IF(Table1[[#This Row],[Is Finished]],(Table1[[#This Row],[Minutes]]-Table1[[#This Row],[Min Left]])/Table1[[#This Row],[Speed]], "")</f>
        <v>537</v>
      </c>
      <c r="U247" s="86">
        <f>IF(Table1[[#This Row],[Is Finished]],Table1[[#This Row],[Min Read]]*(Table1[[#This Row],[Rating]]/5), "")</f>
        <v>322.2</v>
      </c>
      <c r="V247" s="24">
        <f>IF(Table1[[#This Row],[Read (long)]], Table1[[#This Row],[Rating]], "")</f>
        <v>3</v>
      </c>
    </row>
    <row r="248" spans="1:22" x14ac:dyDescent="0.35">
      <c r="A248" t="s">
        <v>130</v>
      </c>
      <c r="B248" t="s">
        <v>131</v>
      </c>
      <c r="C248" s="6" t="s">
        <v>1007</v>
      </c>
      <c r="D248" s="6"/>
      <c r="E248" s="27">
        <v>1041</v>
      </c>
      <c r="F248" s="6">
        <v>0</v>
      </c>
      <c r="G248" s="28">
        <v>41393</v>
      </c>
      <c r="H248" s="28"/>
      <c r="I248" s="41">
        <v>2</v>
      </c>
      <c r="J248" s="41">
        <v>2</v>
      </c>
      <c r="K248" s="41">
        <v>2</v>
      </c>
      <c r="L248" s="26"/>
      <c r="M248" s="24">
        <v>2013</v>
      </c>
      <c r="N248" s="24">
        <v>1</v>
      </c>
      <c r="O248" s="24">
        <f>IF(ISNUMBER(Table1[[#This Row],[Year Read]]), 1, 0)</f>
        <v>1</v>
      </c>
      <c r="P248" s="24">
        <f>IF(AND(Table1[[#This Row],[Is Finished]],OR(ISBLANK(Table1[[#This Row],[Min Left]]), Table1[[#This Row],[Min Left]]=0)), 1, 0)</f>
        <v>1</v>
      </c>
      <c r="Q248" s="24">
        <f>IF(AND(Table1[[#This Row],[Is Finished]], NOT(Table1[[#This Row],[Is Read]])), 1, 0)</f>
        <v>0</v>
      </c>
      <c r="R248" s="24">
        <f>IF(AND(Table1[[#This Row],[Is Read]], Table1[[#This Row],[Minutes]]&gt;=100), 1, 0)</f>
        <v>1</v>
      </c>
      <c r="S248" s="24">
        <f>IF(AND(Table1[[#This Row],[Is Read]], Table1[[#This Row],[Minutes]]&lt;100), 1, 0)</f>
        <v>0</v>
      </c>
      <c r="T248" s="86">
        <f>IF(Table1[[#This Row],[Is Finished]],(Table1[[#This Row],[Minutes]]-Table1[[#This Row],[Min Left]])/Table1[[#This Row],[Speed]], "")</f>
        <v>1041</v>
      </c>
      <c r="U248" s="86">
        <f>IF(Table1[[#This Row],[Is Finished]],Table1[[#This Row],[Min Read]]*(Table1[[#This Row],[Rating]]/5), "")</f>
        <v>416.40000000000003</v>
      </c>
      <c r="V248" s="24">
        <f>IF(Table1[[#This Row],[Read (long)]], Table1[[#This Row],[Rating]], "")</f>
        <v>2</v>
      </c>
    </row>
    <row r="249" spans="1:22" x14ac:dyDescent="0.35">
      <c r="A249" s="10" t="s">
        <v>132</v>
      </c>
      <c r="B249" s="10" t="s">
        <v>133</v>
      </c>
      <c r="C249" s="10" t="s">
        <v>731</v>
      </c>
      <c r="D249" s="10"/>
      <c r="E249" s="24">
        <v>840</v>
      </c>
      <c r="F249" s="33"/>
      <c r="G249" s="32">
        <v>41381</v>
      </c>
      <c r="H249" s="32"/>
      <c r="I249" s="38">
        <v>4</v>
      </c>
      <c r="J249" s="38">
        <v>4</v>
      </c>
      <c r="K249" s="39">
        <v>4</v>
      </c>
      <c r="L249" s="24" t="s">
        <v>732</v>
      </c>
      <c r="M249" s="24">
        <v>2013</v>
      </c>
      <c r="N249" s="24">
        <v>1</v>
      </c>
      <c r="O249" s="24">
        <f>IF(ISNUMBER(Table1[[#This Row],[Year Read]]), 1, 0)</f>
        <v>1</v>
      </c>
      <c r="P249" s="24">
        <f>IF(AND(Table1[[#This Row],[Is Finished]],OR(ISBLANK(Table1[[#This Row],[Min Left]]), Table1[[#This Row],[Min Left]]=0)), 1, 0)</f>
        <v>1</v>
      </c>
      <c r="Q249" s="24">
        <f>IF(AND(Table1[[#This Row],[Is Finished]], NOT(Table1[[#This Row],[Is Read]])), 1, 0)</f>
        <v>0</v>
      </c>
      <c r="R249" s="24">
        <f>IF(AND(Table1[[#This Row],[Is Read]], Table1[[#This Row],[Minutes]]&gt;=100), 1, 0)</f>
        <v>1</v>
      </c>
      <c r="S249" s="24">
        <f>IF(AND(Table1[[#This Row],[Is Read]], Table1[[#This Row],[Minutes]]&lt;100), 1, 0)</f>
        <v>0</v>
      </c>
      <c r="T249" s="86">
        <f>IF(Table1[[#This Row],[Is Finished]],(Table1[[#This Row],[Minutes]]-Table1[[#This Row],[Min Left]])/Table1[[#This Row],[Speed]], "")</f>
        <v>840</v>
      </c>
      <c r="U249" s="86">
        <f>IF(Table1[[#This Row],[Is Finished]],Table1[[#This Row],[Min Read]]*(Table1[[#This Row],[Rating]]/5), "")</f>
        <v>672</v>
      </c>
      <c r="V249" s="24">
        <f>IF(Table1[[#This Row],[Read (long)]], Table1[[#This Row],[Rating]], "")</f>
        <v>4</v>
      </c>
    </row>
    <row r="250" spans="1:22" x14ac:dyDescent="0.35">
      <c r="A250" s="10" t="s">
        <v>134</v>
      </c>
      <c r="B250" s="10" t="s">
        <v>135</v>
      </c>
      <c r="C250" s="10" t="s">
        <v>562</v>
      </c>
      <c r="D250" s="10" t="s">
        <v>733</v>
      </c>
      <c r="E250" s="27">
        <v>1792</v>
      </c>
      <c r="F250" s="33"/>
      <c r="G250" s="32">
        <v>41334</v>
      </c>
      <c r="H250" s="32"/>
      <c r="I250" s="38">
        <v>4</v>
      </c>
      <c r="J250" s="38">
        <v>4</v>
      </c>
      <c r="K250" s="39">
        <v>4</v>
      </c>
      <c r="L250" s="24" t="s">
        <v>734</v>
      </c>
      <c r="M250" s="24">
        <v>2013</v>
      </c>
      <c r="N250" s="24">
        <v>1</v>
      </c>
      <c r="O250" s="24">
        <f>IF(ISNUMBER(Table1[[#This Row],[Year Read]]), 1, 0)</f>
        <v>1</v>
      </c>
      <c r="P250" s="24">
        <f>IF(AND(Table1[[#This Row],[Is Finished]],OR(ISBLANK(Table1[[#This Row],[Min Left]]), Table1[[#This Row],[Min Left]]=0)), 1, 0)</f>
        <v>1</v>
      </c>
      <c r="Q250" s="24">
        <f>IF(AND(Table1[[#This Row],[Is Finished]], NOT(Table1[[#This Row],[Is Read]])), 1, 0)</f>
        <v>0</v>
      </c>
      <c r="R250" s="24">
        <f>IF(AND(Table1[[#This Row],[Is Read]], Table1[[#This Row],[Minutes]]&gt;=100), 1, 0)</f>
        <v>1</v>
      </c>
      <c r="S250" s="24">
        <f>IF(AND(Table1[[#This Row],[Is Read]], Table1[[#This Row],[Minutes]]&lt;100), 1, 0)</f>
        <v>0</v>
      </c>
      <c r="T250" s="86">
        <f>IF(Table1[[#This Row],[Is Finished]],(Table1[[#This Row],[Minutes]]-Table1[[#This Row],[Min Left]])/Table1[[#This Row],[Speed]], "")</f>
        <v>1792</v>
      </c>
      <c r="U250" s="86">
        <f>IF(Table1[[#This Row],[Is Finished]],Table1[[#This Row],[Min Read]]*(Table1[[#This Row],[Rating]]/5), "")</f>
        <v>1433.6000000000001</v>
      </c>
      <c r="V250" s="24">
        <f>IF(Table1[[#This Row],[Read (long)]], Table1[[#This Row],[Rating]], "")</f>
        <v>4</v>
      </c>
    </row>
    <row r="251" spans="1:22" x14ac:dyDescent="0.35">
      <c r="A251" s="10" t="s">
        <v>136</v>
      </c>
      <c r="B251" s="10" t="s">
        <v>137</v>
      </c>
      <c r="C251" s="10" t="s">
        <v>735</v>
      </c>
      <c r="D251" s="10"/>
      <c r="E251" s="27">
        <v>439</v>
      </c>
      <c r="F251" s="33"/>
      <c r="G251" s="32">
        <v>41326</v>
      </c>
      <c r="H251" s="32"/>
      <c r="I251" s="38">
        <v>2</v>
      </c>
      <c r="J251" s="38">
        <v>2</v>
      </c>
      <c r="K251" s="39">
        <v>2</v>
      </c>
      <c r="L251" s="24" t="s">
        <v>736</v>
      </c>
      <c r="M251" s="24">
        <v>2013</v>
      </c>
      <c r="N251" s="24">
        <v>1</v>
      </c>
      <c r="O251" s="24">
        <f>IF(ISNUMBER(Table1[[#This Row],[Year Read]]), 1, 0)</f>
        <v>1</v>
      </c>
      <c r="P251" s="24">
        <f>IF(AND(Table1[[#This Row],[Is Finished]],OR(ISBLANK(Table1[[#This Row],[Min Left]]), Table1[[#This Row],[Min Left]]=0)), 1, 0)</f>
        <v>1</v>
      </c>
      <c r="Q251" s="24">
        <f>IF(AND(Table1[[#This Row],[Is Finished]], NOT(Table1[[#This Row],[Is Read]])), 1, 0)</f>
        <v>0</v>
      </c>
      <c r="R251" s="24">
        <f>IF(AND(Table1[[#This Row],[Is Read]], Table1[[#This Row],[Minutes]]&gt;=100), 1, 0)</f>
        <v>1</v>
      </c>
      <c r="S251" s="24">
        <f>IF(AND(Table1[[#This Row],[Is Read]], Table1[[#This Row],[Minutes]]&lt;100), 1, 0)</f>
        <v>0</v>
      </c>
      <c r="T251" s="86">
        <f>IF(Table1[[#This Row],[Is Finished]],(Table1[[#This Row],[Minutes]]-Table1[[#This Row],[Min Left]])/Table1[[#This Row],[Speed]], "")</f>
        <v>439</v>
      </c>
      <c r="U251" s="86">
        <f>IF(Table1[[#This Row],[Is Finished]],Table1[[#This Row],[Min Read]]*(Table1[[#This Row],[Rating]]/5), "")</f>
        <v>175.60000000000002</v>
      </c>
      <c r="V251" s="24">
        <f>IF(Table1[[#This Row],[Read (long)]], Table1[[#This Row],[Rating]], "")</f>
        <v>2</v>
      </c>
    </row>
    <row r="252" spans="1:22" x14ac:dyDescent="0.35">
      <c r="A252" s="10" t="s">
        <v>138</v>
      </c>
      <c r="B252" s="10" t="s">
        <v>135</v>
      </c>
      <c r="C252" s="10" t="s">
        <v>562</v>
      </c>
      <c r="D252" s="10" t="s">
        <v>737</v>
      </c>
      <c r="E252" s="27">
        <v>1401</v>
      </c>
      <c r="F252" s="33"/>
      <c r="G252" s="32">
        <v>41318</v>
      </c>
      <c r="H252" s="32"/>
      <c r="I252" s="38">
        <v>4</v>
      </c>
      <c r="J252" s="38">
        <v>4</v>
      </c>
      <c r="K252" s="39">
        <v>4</v>
      </c>
      <c r="L252" s="24" t="s">
        <v>738</v>
      </c>
      <c r="M252" s="24">
        <v>2013</v>
      </c>
      <c r="N252" s="24">
        <v>1</v>
      </c>
      <c r="O252" s="24">
        <f>IF(ISNUMBER(Table1[[#This Row],[Year Read]]), 1, 0)</f>
        <v>1</v>
      </c>
      <c r="P252" s="24">
        <f>IF(AND(Table1[[#This Row],[Is Finished]],OR(ISBLANK(Table1[[#This Row],[Min Left]]), Table1[[#This Row],[Min Left]]=0)), 1, 0)</f>
        <v>1</v>
      </c>
      <c r="Q252" s="24">
        <f>IF(AND(Table1[[#This Row],[Is Finished]], NOT(Table1[[#This Row],[Is Read]])), 1, 0)</f>
        <v>0</v>
      </c>
      <c r="R252" s="24">
        <f>IF(AND(Table1[[#This Row],[Is Read]], Table1[[#This Row],[Minutes]]&gt;=100), 1, 0)</f>
        <v>1</v>
      </c>
      <c r="S252" s="24">
        <f>IF(AND(Table1[[#This Row],[Is Read]], Table1[[#This Row],[Minutes]]&lt;100), 1, 0)</f>
        <v>0</v>
      </c>
      <c r="T252" s="86">
        <f>IF(Table1[[#This Row],[Is Finished]],(Table1[[#This Row],[Minutes]]-Table1[[#This Row],[Min Left]])/Table1[[#This Row],[Speed]], "")</f>
        <v>1401</v>
      </c>
      <c r="U252" s="86">
        <f>IF(Table1[[#This Row],[Is Finished]],Table1[[#This Row],[Min Read]]*(Table1[[#This Row],[Rating]]/5), "")</f>
        <v>1120.8</v>
      </c>
      <c r="V252" s="24">
        <f>IF(Table1[[#This Row],[Read (long)]], Table1[[#This Row],[Rating]], "")</f>
        <v>4</v>
      </c>
    </row>
    <row r="253" spans="1:22" x14ac:dyDescent="0.35">
      <c r="A253" t="s">
        <v>139</v>
      </c>
      <c r="B253" t="s">
        <v>140</v>
      </c>
      <c r="C253" s="6" t="s">
        <v>140</v>
      </c>
      <c r="D253" s="6"/>
      <c r="E253" s="27">
        <v>338</v>
      </c>
      <c r="F253" s="6">
        <v>0</v>
      </c>
      <c r="G253" s="28">
        <v>41302</v>
      </c>
      <c r="H253" s="28"/>
      <c r="I253" s="41">
        <v>3</v>
      </c>
      <c r="J253" s="41">
        <v>3</v>
      </c>
      <c r="K253" s="41">
        <v>3</v>
      </c>
      <c r="L253" s="26"/>
      <c r="M253" s="24">
        <v>2013</v>
      </c>
      <c r="N253" s="24">
        <v>1</v>
      </c>
      <c r="O253" s="24">
        <f>IF(ISNUMBER(Table1[[#This Row],[Year Read]]), 1, 0)</f>
        <v>1</v>
      </c>
      <c r="P253" s="24">
        <f>IF(AND(Table1[[#This Row],[Is Finished]],OR(ISBLANK(Table1[[#This Row],[Min Left]]), Table1[[#This Row],[Min Left]]=0)), 1, 0)</f>
        <v>1</v>
      </c>
      <c r="Q253" s="24">
        <f>IF(AND(Table1[[#This Row],[Is Finished]], NOT(Table1[[#This Row],[Is Read]])), 1, 0)</f>
        <v>0</v>
      </c>
      <c r="R253" s="24">
        <f>IF(AND(Table1[[#This Row],[Is Read]], Table1[[#This Row],[Minutes]]&gt;=100), 1, 0)</f>
        <v>1</v>
      </c>
      <c r="S253" s="24">
        <f>IF(AND(Table1[[#This Row],[Is Read]], Table1[[#This Row],[Minutes]]&lt;100), 1, 0)</f>
        <v>0</v>
      </c>
      <c r="T253" s="86">
        <f>IF(Table1[[#This Row],[Is Finished]],(Table1[[#This Row],[Minutes]]-Table1[[#This Row],[Min Left]])/Table1[[#This Row],[Speed]], "")</f>
        <v>338</v>
      </c>
      <c r="U253" s="86">
        <f>IF(Table1[[#This Row],[Is Finished]],Table1[[#This Row],[Min Read]]*(Table1[[#This Row],[Rating]]/5), "")</f>
        <v>202.79999999999998</v>
      </c>
      <c r="V253" s="24">
        <f>IF(Table1[[#This Row],[Read (long)]], Table1[[#This Row],[Rating]], "")</f>
        <v>3</v>
      </c>
    </row>
    <row r="254" spans="1:22" x14ac:dyDescent="0.35">
      <c r="A254" s="10" t="s">
        <v>141</v>
      </c>
      <c r="B254" s="10" t="s">
        <v>142</v>
      </c>
      <c r="C254" s="10" t="s">
        <v>142</v>
      </c>
      <c r="D254" s="10" t="s">
        <v>141</v>
      </c>
      <c r="E254" s="27">
        <v>523</v>
      </c>
      <c r="F254" s="33"/>
      <c r="G254" s="32">
        <v>41298</v>
      </c>
      <c r="H254" s="32"/>
      <c r="I254" s="38">
        <v>3</v>
      </c>
      <c r="J254" s="38">
        <v>3</v>
      </c>
      <c r="K254" s="39">
        <v>3</v>
      </c>
      <c r="L254" s="24" t="s">
        <v>739</v>
      </c>
      <c r="M254" s="24">
        <v>2013</v>
      </c>
      <c r="N254" s="24">
        <v>1</v>
      </c>
      <c r="O254" s="24">
        <f>IF(ISNUMBER(Table1[[#This Row],[Year Read]]), 1, 0)</f>
        <v>1</v>
      </c>
      <c r="P254" s="24">
        <f>IF(AND(Table1[[#This Row],[Is Finished]],OR(ISBLANK(Table1[[#This Row],[Min Left]]), Table1[[#This Row],[Min Left]]=0)), 1, 0)</f>
        <v>1</v>
      </c>
      <c r="Q254" s="24">
        <f>IF(AND(Table1[[#This Row],[Is Finished]], NOT(Table1[[#This Row],[Is Read]])), 1, 0)</f>
        <v>0</v>
      </c>
      <c r="R254" s="24">
        <f>IF(AND(Table1[[#This Row],[Is Read]], Table1[[#This Row],[Minutes]]&gt;=100), 1, 0)</f>
        <v>1</v>
      </c>
      <c r="S254" s="24">
        <f>IF(AND(Table1[[#This Row],[Is Read]], Table1[[#This Row],[Minutes]]&lt;100), 1, 0)</f>
        <v>0</v>
      </c>
      <c r="T254" s="86">
        <f>IF(Table1[[#This Row],[Is Finished]],(Table1[[#This Row],[Minutes]]-Table1[[#This Row],[Min Left]])/Table1[[#This Row],[Speed]], "")</f>
        <v>523</v>
      </c>
      <c r="U254" s="86">
        <f>IF(Table1[[#This Row],[Is Finished]],Table1[[#This Row],[Min Read]]*(Table1[[#This Row],[Rating]]/5), "")</f>
        <v>313.8</v>
      </c>
      <c r="V254" s="24">
        <f>IF(Table1[[#This Row],[Read (long)]], Table1[[#This Row],[Rating]], "")</f>
        <v>3</v>
      </c>
    </row>
    <row r="255" spans="1:22" x14ac:dyDescent="0.35">
      <c r="A255" s="10" t="s">
        <v>145</v>
      </c>
      <c r="B255" s="10" t="s">
        <v>146</v>
      </c>
      <c r="C255" s="10" t="s">
        <v>146</v>
      </c>
      <c r="D255" s="10"/>
      <c r="E255" s="27">
        <v>442</v>
      </c>
      <c r="F255" s="33"/>
      <c r="G255" s="32">
        <v>41295</v>
      </c>
      <c r="H255" s="32"/>
      <c r="I255" s="38">
        <v>3</v>
      </c>
      <c r="J255" s="38">
        <v>3</v>
      </c>
      <c r="K255" s="39">
        <v>3</v>
      </c>
      <c r="L255" s="24" t="s">
        <v>742</v>
      </c>
      <c r="M255" s="24">
        <v>2013</v>
      </c>
      <c r="N255" s="24">
        <v>1</v>
      </c>
      <c r="O255" s="24">
        <f>IF(ISNUMBER(Table1[[#This Row],[Year Read]]), 1, 0)</f>
        <v>1</v>
      </c>
      <c r="P255" s="24">
        <f>IF(AND(Table1[[#This Row],[Is Finished]],OR(ISBLANK(Table1[[#This Row],[Min Left]]), Table1[[#This Row],[Min Left]]=0)), 1, 0)</f>
        <v>1</v>
      </c>
      <c r="Q255" s="24">
        <f>IF(AND(Table1[[#This Row],[Is Finished]], NOT(Table1[[#This Row],[Is Read]])), 1, 0)</f>
        <v>0</v>
      </c>
      <c r="R255" s="24">
        <f>IF(AND(Table1[[#This Row],[Is Read]], Table1[[#This Row],[Minutes]]&gt;=100), 1, 0)</f>
        <v>1</v>
      </c>
      <c r="S255" s="24">
        <f>IF(AND(Table1[[#This Row],[Is Read]], Table1[[#This Row],[Minutes]]&lt;100), 1, 0)</f>
        <v>0</v>
      </c>
      <c r="T255" s="86">
        <f>IF(Table1[[#This Row],[Is Finished]],(Table1[[#This Row],[Minutes]]-Table1[[#This Row],[Min Left]])/Table1[[#This Row],[Speed]], "")</f>
        <v>442</v>
      </c>
      <c r="U255" s="86">
        <f>IF(Table1[[#This Row],[Is Finished]],Table1[[#This Row],[Min Read]]*(Table1[[#This Row],[Rating]]/5), "")</f>
        <v>265.2</v>
      </c>
      <c r="V255" s="24">
        <f>IF(Table1[[#This Row],[Read (long)]], Table1[[#This Row],[Rating]], "")</f>
        <v>3</v>
      </c>
    </row>
    <row r="256" spans="1:22" x14ac:dyDescent="0.35">
      <c r="A256" t="s">
        <v>143</v>
      </c>
      <c r="B256" t="s">
        <v>144</v>
      </c>
      <c r="C256" s="6" t="s">
        <v>448</v>
      </c>
      <c r="D256" s="6"/>
      <c r="E256" s="27">
        <v>534</v>
      </c>
      <c r="F256" s="6">
        <v>0</v>
      </c>
      <c r="G256" s="28">
        <v>41295</v>
      </c>
      <c r="H256" s="32" t="b">
        <v>1</v>
      </c>
      <c r="I256" s="41">
        <v>5</v>
      </c>
      <c r="J256" s="41">
        <v>5</v>
      </c>
      <c r="K256" s="41">
        <v>5</v>
      </c>
      <c r="L256" s="26"/>
      <c r="M256" s="24">
        <v>2013</v>
      </c>
      <c r="N256" s="24">
        <v>1</v>
      </c>
      <c r="O256" s="24">
        <f>IF(ISNUMBER(Table1[[#This Row],[Year Read]]), 1, 0)</f>
        <v>1</v>
      </c>
      <c r="P256" s="24">
        <f>IF(AND(Table1[[#This Row],[Is Finished]],OR(ISBLANK(Table1[[#This Row],[Min Left]]), Table1[[#This Row],[Min Left]]=0)), 1, 0)</f>
        <v>1</v>
      </c>
      <c r="Q256" s="24">
        <f>IF(AND(Table1[[#This Row],[Is Finished]], NOT(Table1[[#This Row],[Is Read]])), 1, 0)</f>
        <v>0</v>
      </c>
      <c r="R256" s="24">
        <f>IF(AND(Table1[[#This Row],[Is Read]], Table1[[#This Row],[Minutes]]&gt;=100), 1, 0)</f>
        <v>1</v>
      </c>
      <c r="S256" s="24">
        <f>IF(AND(Table1[[#This Row],[Is Read]], Table1[[#This Row],[Minutes]]&lt;100), 1, 0)</f>
        <v>0</v>
      </c>
      <c r="T256" s="86">
        <f>IF(Table1[[#This Row],[Is Finished]],(Table1[[#This Row],[Minutes]]-Table1[[#This Row],[Min Left]])/Table1[[#This Row],[Speed]], "")</f>
        <v>534</v>
      </c>
      <c r="U256" s="86">
        <f>IF(Table1[[#This Row],[Is Finished]],Table1[[#This Row],[Min Read]]*(Table1[[#This Row],[Rating]]/5), "")</f>
        <v>534</v>
      </c>
      <c r="V256" s="24">
        <f>IF(Table1[[#This Row],[Read (long)]], Table1[[#This Row],[Rating]], "")</f>
        <v>5</v>
      </c>
    </row>
    <row r="257" spans="1:22" x14ac:dyDescent="0.35">
      <c r="A257" s="10" t="s">
        <v>147</v>
      </c>
      <c r="B257" s="10" t="s">
        <v>148</v>
      </c>
      <c r="C257" s="10" t="s">
        <v>740</v>
      </c>
      <c r="D257" s="10"/>
      <c r="E257" s="24">
        <v>420</v>
      </c>
      <c r="F257" s="33"/>
      <c r="G257" s="32">
        <v>41295</v>
      </c>
      <c r="H257" s="32"/>
      <c r="I257" s="38">
        <v>3</v>
      </c>
      <c r="J257" s="38">
        <v>3</v>
      </c>
      <c r="K257" s="39">
        <v>3</v>
      </c>
      <c r="L257" s="24" t="s">
        <v>741</v>
      </c>
      <c r="M257" s="24">
        <v>2013</v>
      </c>
      <c r="N257" s="24">
        <v>1</v>
      </c>
      <c r="O257" s="24">
        <f>IF(ISNUMBER(Table1[[#This Row],[Year Read]]), 1, 0)</f>
        <v>1</v>
      </c>
      <c r="P257" s="24">
        <f>IF(AND(Table1[[#This Row],[Is Finished]],OR(ISBLANK(Table1[[#This Row],[Min Left]]), Table1[[#This Row],[Min Left]]=0)), 1, 0)</f>
        <v>1</v>
      </c>
      <c r="Q257" s="24">
        <f>IF(AND(Table1[[#This Row],[Is Finished]], NOT(Table1[[#This Row],[Is Read]])), 1, 0)</f>
        <v>0</v>
      </c>
      <c r="R257" s="24">
        <f>IF(AND(Table1[[#This Row],[Is Read]], Table1[[#This Row],[Minutes]]&gt;=100), 1, 0)</f>
        <v>1</v>
      </c>
      <c r="S257" s="24">
        <f>IF(AND(Table1[[#This Row],[Is Read]], Table1[[#This Row],[Minutes]]&lt;100), 1, 0)</f>
        <v>0</v>
      </c>
      <c r="T257" s="86">
        <f>IF(Table1[[#This Row],[Is Finished]],(Table1[[#This Row],[Minutes]]-Table1[[#This Row],[Min Left]])/Table1[[#This Row],[Speed]], "")</f>
        <v>420</v>
      </c>
      <c r="U257" s="86">
        <f>IF(Table1[[#This Row],[Is Finished]],Table1[[#This Row],[Min Read]]*(Table1[[#This Row],[Rating]]/5), "")</f>
        <v>252</v>
      </c>
      <c r="V257" s="24">
        <f>IF(Table1[[#This Row],[Read (long)]], Table1[[#This Row],[Rating]], "")</f>
        <v>3</v>
      </c>
    </row>
    <row r="258" spans="1:22" x14ac:dyDescent="0.35">
      <c r="A258" s="10" t="s">
        <v>149</v>
      </c>
      <c r="B258" s="10" t="s">
        <v>135</v>
      </c>
      <c r="C258" s="10" t="s">
        <v>562</v>
      </c>
      <c r="D258" s="10" t="s">
        <v>563</v>
      </c>
      <c r="E258" s="27">
        <v>1309</v>
      </c>
      <c r="F258" s="33"/>
      <c r="G258" s="32">
        <v>41284</v>
      </c>
      <c r="H258" s="32"/>
      <c r="I258" s="38">
        <v>5</v>
      </c>
      <c r="J258" s="38">
        <v>5</v>
      </c>
      <c r="K258" s="39">
        <v>5</v>
      </c>
      <c r="L258" s="24" t="s">
        <v>564</v>
      </c>
      <c r="M258" s="24">
        <v>2013</v>
      </c>
      <c r="N258" s="24">
        <v>1</v>
      </c>
      <c r="O258" s="24">
        <f>IF(ISNUMBER(Table1[[#This Row],[Year Read]]), 1, 0)</f>
        <v>1</v>
      </c>
      <c r="P258" s="24">
        <f>IF(AND(Table1[[#This Row],[Is Finished]],OR(ISBLANK(Table1[[#This Row],[Min Left]]), Table1[[#This Row],[Min Left]]=0)), 1, 0)</f>
        <v>1</v>
      </c>
      <c r="Q258" s="24">
        <f>IF(AND(Table1[[#This Row],[Is Finished]], NOT(Table1[[#This Row],[Is Read]])), 1, 0)</f>
        <v>0</v>
      </c>
      <c r="R258" s="24">
        <f>IF(AND(Table1[[#This Row],[Is Read]], Table1[[#This Row],[Minutes]]&gt;=100), 1, 0)</f>
        <v>1</v>
      </c>
      <c r="S258" s="24">
        <f>IF(AND(Table1[[#This Row],[Is Read]], Table1[[#This Row],[Minutes]]&lt;100), 1, 0)</f>
        <v>0</v>
      </c>
      <c r="T258" s="86">
        <f>IF(Table1[[#This Row],[Is Finished]],(Table1[[#This Row],[Minutes]]-Table1[[#This Row],[Min Left]])/Table1[[#This Row],[Speed]], "")</f>
        <v>1309</v>
      </c>
      <c r="U258" s="86">
        <f>IF(Table1[[#This Row],[Is Finished]],Table1[[#This Row],[Min Read]]*(Table1[[#This Row],[Rating]]/5), "")</f>
        <v>1309</v>
      </c>
      <c r="V258" s="24">
        <f>IF(Table1[[#This Row],[Read (long)]], Table1[[#This Row],[Rating]], "")</f>
        <v>5</v>
      </c>
    </row>
    <row r="259" spans="1:22" x14ac:dyDescent="0.35">
      <c r="A259" t="s">
        <v>150</v>
      </c>
      <c r="B259" t="s">
        <v>151</v>
      </c>
      <c r="C259" s="6" t="s">
        <v>646</v>
      </c>
      <c r="D259" s="6"/>
      <c r="E259" s="27">
        <v>47</v>
      </c>
      <c r="F259" s="6">
        <v>0</v>
      </c>
      <c r="G259" s="28">
        <v>41262</v>
      </c>
      <c r="H259" s="28"/>
      <c r="I259" s="41">
        <v>3</v>
      </c>
      <c r="J259" s="41">
        <v>3</v>
      </c>
      <c r="K259" s="41">
        <v>3</v>
      </c>
      <c r="L259" s="26"/>
      <c r="M259" s="24">
        <v>2012</v>
      </c>
      <c r="N259" s="24">
        <v>1</v>
      </c>
      <c r="O259" s="24">
        <f>IF(ISNUMBER(Table1[[#This Row],[Year Read]]), 1, 0)</f>
        <v>1</v>
      </c>
      <c r="P259" s="24">
        <f>IF(AND(Table1[[#This Row],[Is Finished]],OR(ISBLANK(Table1[[#This Row],[Min Left]]), Table1[[#This Row],[Min Left]]=0)), 1, 0)</f>
        <v>1</v>
      </c>
      <c r="Q259" s="24">
        <f>IF(AND(Table1[[#This Row],[Is Finished]], NOT(Table1[[#This Row],[Is Read]])), 1, 0)</f>
        <v>0</v>
      </c>
      <c r="R259" s="24">
        <f>IF(AND(Table1[[#This Row],[Is Read]], Table1[[#This Row],[Minutes]]&gt;=100), 1, 0)</f>
        <v>0</v>
      </c>
      <c r="S259" s="24">
        <f>IF(AND(Table1[[#This Row],[Is Read]], Table1[[#This Row],[Minutes]]&lt;100), 1, 0)</f>
        <v>1</v>
      </c>
      <c r="T259" s="86">
        <f>IF(Table1[[#This Row],[Is Finished]],(Table1[[#This Row],[Minutes]]-Table1[[#This Row],[Min Left]])/Table1[[#This Row],[Speed]], "")</f>
        <v>47</v>
      </c>
      <c r="U259" s="86">
        <f>IF(Table1[[#This Row],[Is Finished]],Table1[[#This Row],[Min Read]]*(Table1[[#This Row],[Rating]]/5), "")</f>
        <v>28.2</v>
      </c>
      <c r="V259" s="24" t="str">
        <f>IF(Table1[[#This Row],[Read (long)]], Table1[[#This Row],[Rating]], "")</f>
        <v/>
      </c>
    </row>
    <row r="260" spans="1:22" x14ac:dyDescent="0.35">
      <c r="A260" s="10" t="s">
        <v>152</v>
      </c>
      <c r="B260" s="10" t="s">
        <v>135</v>
      </c>
      <c r="C260" s="10" t="s">
        <v>565</v>
      </c>
      <c r="D260" s="10" t="s">
        <v>566</v>
      </c>
      <c r="E260" s="24">
        <v>1244</v>
      </c>
      <c r="F260" s="33"/>
      <c r="G260" s="32">
        <v>41259</v>
      </c>
      <c r="H260" s="32"/>
      <c r="I260" s="38">
        <v>4</v>
      </c>
      <c r="J260" s="38">
        <v>4</v>
      </c>
      <c r="K260" s="39">
        <v>4</v>
      </c>
      <c r="L260" s="24" t="s">
        <v>567</v>
      </c>
      <c r="M260" s="24">
        <v>2012</v>
      </c>
      <c r="N260" s="24">
        <v>1</v>
      </c>
      <c r="O260" s="24">
        <f>IF(ISNUMBER(Table1[[#This Row],[Year Read]]), 1, 0)</f>
        <v>1</v>
      </c>
      <c r="P260" s="24">
        <f>IF(AND(Table1[[#This Row],[Is Finished]],OR(ISBLANK(Table1[[#This Row],[Min Left]]), Table1[[#This Row],[Min Left]]=0)), 1, 0)</f>
        <v>1</v>
      </c>
      <c r="Q260" s="24">
        <f>IF(AND(Table1[[#This Row],[Is Finished]], NOT(Table1[[#This Row],[Is Read]])), 1, 0)</f>
        <v>0</v>
      </c>
      <c r="R260" s="24">
        <f>IF(AND(Table1[[#This Row],[Is Read]], Table1[[#This Row],[Minutes]]&gt;=100), 1, 0)</f>
        <v>1</v>
      </c>
      <c r="S260" s="24">
        <f>IF(AND(Table1[[#This Row],[Is Read]], Table1[[#This Row],[Minutes]]&lt;100), 1, 0)</f>
        <v>0</v>
      </c>
      <c r="T260" s="86">
        <f>IF(Table1[[#This Row],[Is Finished]],(Table1[[#This Row],[Minutes]]-Table1[[#This Row],[Min Left]])/Table1[[#This Row],[Speed]], "")</f>
        <v>1244</v>
      </c>
      <c r="U260" s="86">
        <f>IF(Table1[[#This Row],[Is Finished]],Table1[[#This Row],[Min Read]]*(Table1[[#This Row],[Rating]]/5), "")</f>
        <v>995.2</v>
      </c>
      <c r="V260" s="24">
        <f>IF(Table1[[#This Row],[Read (long)]], Table1[[#This Row],[Rating]], "")</f>
        <v>4</v>
      </c>
    </row>
    <row r="261" spans="1:22" x14ac:dyDescent="0.35">
      <c r="A261" s="10" t="s">
        <v>153</v>
      </c>
      <c r="B261" s="10" t="s">
        <v>154</v>
      </c>
      <c r="C261" s="10" t="s">
        <v>568</v>
      </c>
      <c r="D261" s="10"/>
      <c r="E261" s="24">
        <v>313</v>
      </c>
      <c r="F261" s="33"/>
      <c r="G261" s="32">
        <v>41254</v>
      </c>
      <c r="H261" s="32"/>
      <c r="I261" s="38">
        <v>3</v>
      </c>
      <c r="J261" s="38">
        <v>3</v>
      </c>
      <c r="K261" s="39">
        <v>3</v>
      </c>
      <c r="L261" s="24" t="s">
        <v>569</v>
      </c>
      <c r="M261" s="24">
        <v>2012</v>
      </c>
      <c r="N261" s="24">
        <v>1</v>
      </c>
      <c r="O261" s="24">
        <f>IF(ISNUMBER(Table1[[#This Row],[Year Read]]), 1, 0)</f>
        <v>1</v>
      </c>
      <c r="P261" s="24">
        <f>IF(AND(Table1[[#This Row],[Is Finished]],OR(ISBLANK(Table1[[#This Row],[Min Left]]), Table1[[#This Row],[Min Left]]=0)), 1, 0)</f>
        <v>1</v>
      </c>
      <c r="Q261" s="24">
        <f>IF(AND(Table1[[#This Row],[Is Finished]], NOT(Table1[[#This Row],[Is Read]])), 1, 0)</f>
        <v>0</v>
      </c>
      <c r="R261" s="24">
        <f>IF(AND(Table1[[#This Row],[Is Read]], Table1[[#This Row],[Minutes]]&gt;=100), 1, 0)</f>
        <v>1</v>
      </c>
      <c r="S261" s="24">
        <f>IF(AND(Table1[[#This Row],[Is Read]], Table1[[#This Row],[Minutes]]&lt;100), 1, 0)</f>
        <v>0</v>
      </c>
      <c r="T261" s="86">
        <f>IF(Table1[[#This Row],[Is Finished]],(Table1[[#This Row],[Minutes]]-Table1[[#This Row],[Min Left]])/Table1[[#This Row],[Speed]], "")</f>
        <v>313</v>
      </c>
      <c r="U261" s="86">
        <f>IF(Table1[[#This Row],[Is Finished]],Table1[[#This Row],[Min Read]]*(Table1[[#This Row],[Rating]]/5), "")</f>
        <v>187.79999999999998</v>
      </c>
      <c r="V261" s="24">
        <f>IF(Table1[[#This Row],[Read (long)]], Table1[[#This Row],[Rating]], "")</f>
        <v>3</v>
      </c>
    </row>
    <row r="262" spans="1:22" x14ac:dyDescent="0.35">
      <c r="A262" s="10" t="s">
        <v>155</v>
      </c>
      <c r="B262" s="10" t="s">
        <v>156</v>
      </c>
      <c r="C262" s="10" t="s">
        <v>570</v>
      </c>
      <c r="D262" s="10" t="s">
        <v>571</v>
      </c>
      <c r="E262" s="27">
        <v>404</v>
      </c>
      <c r="F262" s="33"/>
      <c r="G262" s="32">
        <v>41143</v>
      </c>
      <c r="H262" s="32"/>
      <c r="I262" s="38">
        <v>2</v>
      </c>
      <c r="J262" s="38">
        <v>2</v>
      </c>
      <c r="K262" s="39">
        <v>2</v>
      </c>
      <c r="L262" s="24" t="s">
        <v>572</v>
      </c>
      <c r="M262" s="24">
        <v>2012</v>
      </c>
      <c r="N262" s="24">
        <v>1</v>
      </c>
      <c r="O262" s="24">
        <f>IF(ISNUMBER(Table1[[#This Row],[Year Read]]), 1, 0)</f>
        <v>1</v>
      </c>
      <c r="P262" s="24">
        <f>IF(AND(Table1[[#This Row],[Is Finished]],OR(ISBLANK(Table1[[#This Row],[Min Left]]), Table1[[#This Row],[Min Left]]=0)), 1, 0)</f>
        <v>1</v>
      </c>
      <c r="Q262" s="24">
        <f>IF(AND(Table1[[#This Row],[Is Finished]], NOT(Table1[[#This Row],[Is Read]])), 1, 0)</f>
        <v>0</v>
      </c>
      <c r="R262" s="24">
        <f>IF(AND(Table1[[#This Row],[Is Read]], Table1[[#This Row],[Minutes]]&gt;=100), 1, 0)</f>
        <v>1</v>
      </c>
      <c r="S262" s="24">
        <f>IF(AND(Table1[[#This Row],[Is Read]], Table1[[#This Row],[Minutes]]&lt;100), 1, 0)</f>
        <v>0</v>
      </c>
      <c r="T262" s="86">
        <f>IF(Table1[[#This Row],[Is Finished]],(Table1[[#This Row],[Minutes]]-Table1[[#This Row],[Min Left]])/Table1[[#This Row],[Speed]], "")</f>
        <v>404</v>
      </c>
      <c r="U262" s="86">
        <f>IF(Table1[[#This Row],[Is Finished]],Table1[[#This Row],[Min Read]]*(Table1[[#This Row],[Rating]]/5), "")</f>
        <v>161.60000000000002</v>
      </c>
      <c r="V262" s="24">
        <f>IF(Table1[[#This Row],[Read (long)]], Table1[[#This Row],[Rating]], "")</f>
        <v>2</v>
      </c>
    </row>
    <row r="263" spans="1:22" x14ac:dyDescent="0.35">
      <c r="A263" s="10" t="s">
        <v>573</v>
      </c>
      <c r="B263" s="10" t="s">
        <v>157</v>
      </c>
      <c r="C263" s="10" t="s">
        <v>574</v>
      </c>
      <c r="D263" s="10" t="s">
        <v>575</v>
      </c>
      <c r="E263" s="24">
        <v>2025</v>
      </c>
      <c r="F263" s="33"/>
      <c r="G263" s="32">
        <v>41142</v>
      </c>
      <c r="H263" s="32"/>
      <c r="I263" s="38">
        <v>4</v>
      </c>
      <c r="J263" s="38">
        <v>4</v>
      </c>
      <c r="K263" s="39">
        <v>4</v>
      </c>
      <c r="L263" s="24" t="s">
        <v>576</v>
      </c>
      <c r="M263" s="24">
        <v>2012</v>
      </c>
      <c r="N263" s="24">
        <v>1</v>
      </c>
      <c r="O263" s="24">
        <f>IF(ISNUMBER(Table1[[#This Row],[Year Read]]), 1, 0)</f>
        <v>1</v>
      </c>
      <c r="P263" s="24">
        <f>IF(AND(Table1[[#This Row],[Is Finished]],OR(ISBLANK(Table1[[#This Row],[Min Left]]), Table1[[#This Row],[Min Left]]=0)), 1, 0)</f>
        <v>1</v>
      </c>
      <c r="Q263" s="24">
        <f>IF(AND(Table1[[#This Row],[Is Finished]], NOT(Table1[[#This Row],[Is Read]])), 1, 0)</f>
        <v>0</v>
      </c>
      <c r="R263" s="24">
        <f>IF(AND(Table1[[#This Row],[Is Read]], Table1[[#This Row],[Minutes]]&gt;=100), 1, 0)</f>
        <v>1</v>
      </c>
      <c r="S263" s="24">
        <f>IF(AND(Table1[[#This Row],[Is Read]], Table1[[#This Row],[Minutes]]&lt;100), 1, 0)</f>
        <v>0</v>
      </c>
      <c r="T263" s="86">
        <f>IF(Table1[[#This Row],[Is Finished]],(Table1[[#This Row],[Minutes]]-Table1[[#This Row],[Min Left]])/Table1[[#This Row],[Speed]], "")</f>
        <v>2025</v>
      </c>
      <c r="U263" s="86">
        <f>IF(Table1[[#This Row],[Is Finished]],Table1[[#This Row],[Min Read]]*(Table1[[#This Row],[Rating]]/5), "")</f>
        <v>1620</v>
      </c>
      <c r="V263" s="24">
        <f>IF(Table1[[#This Row],[Read (long)]], Table1[[#This Row],[Rating]], "")</f>
        <v>4</v>
      </c>
    </row>
    <row r="264" spans="1:22" x14ac:dyDescent="0.35">
      <c r="A264" s="10" t="s">
        <v>577</v>
      </c>
      <c r="B264" s="10" t="s">
        <v>56</v>
      </c>
      <c r="C264" s="10" t="s">
        <v>415</v>
      </c>
      <c r="D264" s="10" t="s">
        <v>578</v>
      </c>
      <c r="E264" s="27">
        <v>617</v>
      </c>
      <c r="F264" s="33"/>
      <c r="G264" s="32">
        <v>41081</v>
      </c>
      <c r="H264" s="32"/>
      <c r="I264" s="38">
        <v>5</v>
      </c>
      <c r="J264" s="38"/>
      <c r="K264" s="39"/>
      <c r="L264" s="24" t="s">
        <v>579</v>
      </c>
      <c r="M264" s="24">
        <v>2012</v>
      </c>
      <c r="N264" s="24">
        <v>1</v>
      </c>
      <c r="O264" s="24">
        <f>IF(ISNUMBER(Table1[[#This Row],[Year Read]]), 1, 0)</f>
        <v>1</v>
      </c>
      <c r="P264" s="24">
        <f>IF(AND(Table1[[#This Row],[Is Finished]],OR(ISBLANK(Table1[[#This Row],[Min Left]]), Table1[[#This Row],[Min Left]]=0)), 1, 0)</f>
        <v>1</v>
      </c>
      <c r="Q264" s="24">
        <f>IF(AND(Table1[[#This Row],[Is Finished]], NOT(Table1[[#This Row],[Is Read]])), 1, 0)</f>
        <v>0</v>
      </c>
      <c r="R264" s="24">
        <f>IF(AND(Table1[[#This Row],[Is Read]], Table1[[#This Row],[Minutes]]&gt;=100), 1, 0)</f>
        <v>1</v>
      </c>
      <c r="S264" s="24">
        <f>IF(AND(Table1[[#This Row],[Is Read]], Table1[[#This Row],[Minutes]]&lt;100), 1, 0)</f>
        <v>0</v>
      </c>
      <c r="T264" s="86">
        <f>IF(Table1[[#This Row],[Is Finished]],(Table1[[#This Row],[Minutes]]-Table1[[#This Row],[Min Left]])/Table1[[#This Row],[Speed]], "")</f>
        <v>617</v>
      </c>
      <c r="U264" s="86">
        <f>IF(Table1[[#This Row],[Is Finished]],Table1[[#This Row],[Min Read]]*(Table1[[#This Row],[Rating]]/5), "")</f>
        <v>617</v>
      </c>
      <c r="V264" s="24">
        <f>IF(Table1[[#This Row],[Read (long)]], Table1[[#This Row],[Rating]], "")</f>
        <v>5</v>
      </c>
    </row>
    <row r="265" spans="1:22" x14ac:dyDescent="0.35">
      <c r="A265" t="s">
        <v>158</v>
      </c>
      <c r="B265" t="s">
        <v>159</v>
      </c>
      <c r="C265" s="6" t="s">
        <v>644</v>
      </c>
      <c r="D265" s="6" t="s">
        <v>645</v>
      </c>
      <c r="E265" s="27">
        <v>390</v>
      </c>
      <c r="F265" s="6">
        <v>0</v>
      </c>
      <c r="G265" s="28">
        <v>41079</v>
      </c>
      <c r="H265" s="28"/>
      <c r="I265" s="41">
        <v>3</v>
      </c>
      <c r="J265" s="41"/>
      <c r="K265" s="41"/>
      <c r="L265" s="26"/>
      <c r="M265" s="24">
        <v>2012</v>
      </c>
      <c r="N265" s="24">
        <v>1</v>
      </c>
      <c r="O265" s="24">
        <f>IF(ISNUMBER(Table1[[#This Row],[Year Read]]), 1, 0)</f>
        <v>1</v>
      </c>
      <c r="P265" s="24">
        <f>IF(AND(Table1[[#This Row],[Is Finished]],OR(ISBLANK(Table1[[#This Row],[Min Left]]), Table1[[#This Row],[Min Left]]=0)), 1, 0)</f>
        <v>1</v>
      </c>
      <c r="Q265" s="24">
        <f>IF(AND(Table1[[#This Row],[Is Finished]], NOT(Table1[[#This Row],[Is Read]])), 1, 0)</f>
        <v>0</v>
      </c>
      <c r="R265" s="24">
        <f>IF(AND(Table1[[#This Row],[Is Read]], Table1[[#This Row],[Minutes]]&gt;=100), 1, 0)</f>
        <v>1</v>
      </c>
      <c r="S265" s="24">
        <f>IF(AND(Table1[[#This Row],[Is Read]], Table1[[#This Row],[Minutes]]&lt;100), 1, 0)</f>
        <v>0</v>
      </c>
      <c r="T265" s="86">
        <f>IF(Table1[[#This Row],[Is Finished]],(Table1[[#This Row],[Minutes]]-Table1[[#This Row],[Min Left]])/Table1[[#This Row],[Speed]], "")</f>
        <v>390</v>
      </c>
      <c r="U265" s="86">
        <f>IF(Table1[[#This Row],[Is Finished]],Table1[[#This Row],[Min Read]]*(Table1[[#This Row],[Rating]]/5), "")</f>
        <v>234</v>
      </c>
      <c r="V265" s="24">
        <f>IF(Table1[[#This Row],[Read (long)]], Table1[[#This Row],[Rating]], "")</f>
        <v>3</v>
      </c>
    </row>
    <row r="266" spans="1:22" x14ac:dyDescent="0.35">
      <c r="A266" s="10" t="s">
        <v>162</v>
      </c>
      <c r="B266" s="10" t="s">
        <v>163</v>
      </c>
      <c r="C266" s="10" t="s">
        <v>586</v>
      </c>
      <c r="D266" s="10"/>
      <c r="E266" s="27">
        <v>646</v>
      </c>
      <c r="F266" s="33"/>
      <c r="G266" s="32">
        <v>41079</v>
      </c>
      <c r="H266" s="32"/>
      <c r="I266" s="38">
        <v>4</v>
      </c>
      <c r="J266" s="38">
        <v>4</v>
      </c>
      <c r="K266" s="39">
        <v>4</v>
      </c>
      <c r="L266" s="24" t="s">
        <v>587</v>
      </c>
      <c r="M266" s="24">
        <v>2012</v>
      </c>
      <c r="N266" s="24">
        <v>1</v>
      </c>
      <c r="O266" s="24">
        <f>IF(ISNUMBER(Table1[[#This Row],[Year Read]]), 1, 0)</f>
        <v>1</v>
      </c>
      <c r="P266" s="24">
        <f>IF(AND(Table1[[#This Row],[Is Finished]],OR(ISBLANK(Table1[[#This Row],[Min Left]]), Table1[[#This Row],[Min Left]]=0)), 1, 0)</f>
        <v>1</v>
      </c>
      <c r="Q266" s="24">
        <f>IF(AND(Table1[[#This Row],[Is Finished]], NOT(Table1[[#This Row],[Is Read]])), 1, 0)</f>
        <v>0</v>
      </c>
      <c r="R266" s="24">
        <f>IF(AND(Table1[[#This Row],[Is Read]], Table1[[#This Row],[Minutes]]&gt;=100), 1, 0)</f>
        <v>1</v>
      </c>
      <c r="S266" s="24">
        <f>IF(AND(Table1[[#This Row],[Is Read]], Table1[[#This Row],[Minutes]]&lt;100), 1, 0)</f>
        <v>0</v>
      </c>
      <c r="T266" s="86">
        <f>IF(Table1[[#This Row],[Is Finished]],(Table1[[#This Row],[Minutes]]-Table1[[#This Row],[Min Left]])/Table1[[#This Row],[Speed]], "")</f>
        <v>646</v>
      </c>
      <c r="U266" s="86">
        <f>IF(Table1[[#This Row],[Is Finished]],Table1[[#This Row],[Min Read]]*(Table1[[#This Row],[Rating]]/5), "")</f>
        <v>516.80000000000007</v>
      </c>
      <c r="V266" s="24">
        <f>IF(Table1[[#This Row],[Read (long)]], Table1[[#This Row],[Rating]], "")</f>
        <v>4</v>
      </c>
    </row>
    <row r="267" spans="1:22" x14ac:dyDescent="0.35">
      <c r="A267" t="s">
        <v>160</v>
      </c>
      <c r="B267" t="s">
        <v>161</v>
      </c>
      <c r="C267" s="6" t="s">
        <v>643</v>
      </c>
      <c r="D267" s="6"/>
      <c r="E267" s="27">
        <v>556</v>
      </c>
      <c r="F267" s="6">
        <v>0</v>
      </c>
      <c r="G267" s="28">
        <v>41079</v>
      </c>
      <c r="H267" s="28"/>
      <c r="I267" s="41">
        <v>3</v>
      </c>
      <c r="J267" s="41">
        <v>3</v>
      </c>
      <c r="K267" s="41">
        <v>3</v>
      </c>
      <c r="L267" s="26"/>
      <c r="M267" s="24">
        <v>2012</v>
      </c>
      <c r="N267" s="24">
        <v>1</v>
      </c>
      <c r="O267" s="24">
        <f>IF(ISNUMBER(Table1[[#This Row],[Year Read]]), 1, 0)</f>
        <v>1</v>
      </c>
      <c r="P267" s="24">
        <f>IF(AND(Table1[[#This Row],[Is Finished]],OR(ISBLANK(Table1[[#This Row],[Min Left]]), Table1[[#This Row],[Min Left]]=0)), 1, 0)</f>
        <v>1</v>
      </c>
      <c r="Q267" s="24">
        <f>IF(AND(Table1[[#This Row],[Is Finished]], NOT(Table1[[#This Row],[Is Read]])), 1, 0)</f>
        <v>0</v>
      </c>
      <c r="R267" s="24">
        <f>IF(AND(Table1[[#This Row],[Is Read]], Table1[[#This Row],[Minutes]]&gt;=100), 1, 0)</f>
        <v>1</v>
      </c>
      <c r="S267" s="24">
        <f>IF(AND(Table1[[#This Row],[Is Read]], Table1[[#This Row],[Minutes]]&lt;100), 1, 0)</f>
        <v>0</v>
      </c>
      <c r="T267" s="86">
        <f>IF(Table1[[#This Row],[Is Finished]],(Table1[[#This Row],[Minutes]]-Table1[[#This Row],[Min Left]])/Table1[[#This Row],[Speed]], "")</f>
        <v>556</v>
      </c>
      <c r="U267" s="86">
        <f>IF(Table1[[#This Row],[Is Finished]],Table1[[#This Row],[Min Read]]*(Table1[[#This Row],[Rating]]/5), "")</f>
        <v>333.59999999999997</v>
      </c>
      <c r="V267" s="24">
        <f>IF(Table1[[#This Row],[Read (long)]], Table1[[#This Row],[Rating]], "")</f>
        <v>3</v>
      </c>
    </row>
    <row r="268" spans="1:22" x14ac:dyDescent="0.35">
      <c r="A268" s="10" t="s">
        <v>388</v>
      </c>
      <c r="B268" s="10" t="s">
        <v>389</v>
      </c>
      <c r="C268" s="10" t="s">
        <v>390</v>
      </c>
      <c r="D268" s="10" t="s">
        <v>391</v>
      </c>
      <c r="E268" s="24">
        <v>602</v>
      </c>
      <c r="F268" s="33">
        <f>0.9*Table1[[#This Row],[Minutes]]</f>
        <v>541.80000000000007</v>
      </c>
      <c r="G268" s="46">
        <v>41079</v>
      </c>
      <c r="H268" s="48"/>
      <c r="I268" s="41">
        <v>0</v>
      </c>
      <c r="J268" s="38"/>
      <c r="K268" s="39"/>
      <c r="L268" s="24" t="s">
        <v>392</v>
      </c>
      <c r="M268" s="24">
        <v>2012</v>
      </c>
      <c r="N268" s="24">
        <v>1</v>
      </c>
      <c r="O268" s="24">
        <f>IF(ISNUMBER(Table1[[#This Row],[Year Read]]), 1, 0)</f>
        <v>1</v>
      </c>
      <c r="P268" s="24">
        <f>IF(AND(Table1[[#This Row],[Is Finished]],OR(ISBLANK(Table1[[#This Row],[Min Left]]), Table1[[#This Row],[Min Left]]=0)), 1, 0)</f>
        <v>0</v>
      </c>
      <c r="Q268" s="24">
        <f>IF(AND(Table1[[#This Row],[Is Finished]], NOT(Table1[[#This Row],[Is Read]])), 1, 0)</f>
        <v>1</v>
      </c>
      <c r="R268" s="24">
        <f>IF(AND(Table1[[#This Row],[Is Read]], Table1[[#This Row],[Minutes]]&gt;=100), 1, 0)</f>
        <v>0</v>
      </c>
      <c r="S268" s="24">
        <f>IF(AND(Table1[[#This Row],[Is Read]], Table1[[#This Row],[Minutes]]&lt;100), 1, 0)</f>
        <v>0</v>
      </c>
      <c r="T268" s="86">
        <f>IF(Table1[[#This Row],[Is Finished]],(Table1[[#This Row],[Minutes]]-Table1[[#This Row],[Min Left]])/Table1[[#This Row],[Speed]], "")</f>
        <v>60.199999999999932</v>
      </c>
      <c r="U268" s="86">
        <f>IF(Table1[[#This Row],[Is Finished]],Table1[[#This Row],[Min Read]]*(Table1[[#This Row],[Rating]]/5), "")</f>
        <v>0</v>
      </c>
      <c r="V268" s="24" t="str">
        <f>IF(Table1[[#This Row],[Read (long)]], Table1[[#This Row],[Rating]], "")</f>
        <v/>
      </c>
    </row>
    <row r="269" spans="1:22" x14ac:dyDescent="0.35">
      <c r="A269" s="10" t="s">
        <v>580</v>
      </c>
      <c r="B269" s="10" t="s">
        <v>50</v>
      </c>
      <c r="C269" s="10" t="s">
        <v>581</v>
      </c>
      <c r="D269" s="10"/>
      <c r="E269" s="27">
        <v>884</v>
      </c>
      <c r="F269" s="33"/>
      <c r="G269" s="32">
        <v>41079</v>
      </c>
      <c r="H269" s="32"/>
      <c r="I269" s="38">
        <v>4</v>
      </c>
      <c r="J269" s="38"/>
      <c r="K269" s="39"/>
      <c r="L269" s="24" t="s">
        <v>582</v>
      </c>
      <c r="M269" s="24">
        <v>2012</v>
      </c>
      <c r="N269" s="24">
        <v>1</v>
      </c>
      <c r="O269" s="24">
        <f>IF(ISNUMBER(Table1[[#This Row],[Year Read]]), 1, 0)</f>
        <v>1</v>
      </c>
      <c r="P269" s="24">
        <f>IF(AND(Table1[[#This Row],[Is Finished]],OR(ISBLANK(Table1[[#This Row],[Min Left]]), Table1[[#This Row],[Min Left]]=0)), 1, 0)</f>
        <v>1</v>
      </c>
      <c r="Q269" s="24">
        <f>IF(AND(Table1[[#This Row],[Is Finished]], NOT(Table1[[#This Row],[Is Read]])), 1, 0)</f>
        <v>0</v>
      </c>
      <c r="R269" s="24">
        <f>IF(AND(Table1[[#This Row],[Is Read]], Table1[[#This Row],[Minutes]]&gt;=100), 1, 0)</f>
        <v>1</v>
      </c>
      <c r="S269" s="24">
        <f>IF(AND(Table1[[#This Row],[Is Read]], Table1[[#This Row],[Minutes]]&lt;100), 1, 0)</f>
        <v>0</v>
      </c>
      <c r="T269" s="86">
        <f>IF(Table1[[#This Row],[Is Finished]],(Table1[[#This Row],[Minutes]]-Table1[[#This Row],[Min Left]])/Table1[[#This Row],[Speed]], "")</f>
        <v>884</v>
      </c>
      <c r="U269" s="86">
        <f>IF(Table1[[#This Row],[Is Finished]],Table1[[#This Row],[Min Read]]*(Table1[[#This Row],[Rating]]/5), "")</f>
        <v>707.2</v>
      </c>
      <c r="V269" s="24">
        <f>IF(Table1[[#This Row],[Read (long)]], Table1[[#This Row],[Rating]], "")</f>
        <v>4</v>
      </c>
    </row>
    <row r="270" spans="1:22" x14ac:dyDescent="0.35">
      <c r="A270" s="10" t="s">
        <v>583</v>
      </c>
      <c r="B270" s="10" t="s">
        <v>164</v>
      </c>
      <c r="C270" s="10" t="s">
        <v>584</v>
      </c>
      <c r="D270" s="10"/>
      <c r="E270" s="24">
        <v>582</v>
      </c>
      <c r="F270" s="33"/>
      <c r="G270" s="32">
        <v>41079</v>
      </c>
      <c r="H270" s="32"/>
      <c r="I270" s="38">
        <v>3</v>
      </c>
      <c r="J270" s="38"/>
      <c r="K270" s="39"/>
      <c r="L270" s="24" t="s">
        <v>585</v>
      </c>
      <c r="M270" s="24">
        <v>2012</v>
      </c>
      <c r="N270" s="24">
        <v>1</v>
      </c>
      <c r="O270" s="24">
        <f>IF(ISNUMBER(Table1[[#This Row],[Year Read]]), 1, 0)</f>
        <v>1</v>
      </c>
      <c r="P270" s="24">
        <f>IF(AND(Table1[[#This Row],[Is Finished]],OR(ISBLANK(Table1[[#This Row],[Min Left]]), Table1[[#This Row],[Min Left]]=0)), 1, 0)</f>
        <v>1</v>
      </c>
      <c r="Q270" s="24">
        <f>IF(AND(Table1[[#This Row],[Is Finished]], NOT(Table1[[#This Row],[Is Read]])), 1, 0)</f>
        <v>0</v>
      </c>
      <c r="R270" s="24">
        <f>IF(AND(Table1[[#This Row],[Is Read]], Table1[[#This Row],[Minutes]]&gt;=100), 1, 0)</f>
        <v>1</v>
      </c>
      <c r="S270" s="24">
        <f>IF(AND(Table1[[#This Row],[Is Read]], Table1[[#This Row],[Minutes]]&lt;100), 1, 0)</f>
        <v>0</v>
      </c>
      <c r="T270" s="86">
        <f>IF(Table1[[#This Row],[Is Finished]],(Table1[[#This Row],[Minutes]]-Table1[[#This Row],[Min Left]])/Table1[[#This Row],[Speed]], "")</f>
        <v>582</v>
      </c>
      <c r="U270" s="86">
        <f>IF(Table1[[#This Row],[Is Finished]],Table1[[#This Row],[Min Read]]*(Table1[[#This Row],[Rating]]/5), "")</f>
        <v>349.2</v>
      </c>
      <c r="V270" s="24">
        <f>IF(Table1[[#This Row],[Read (long)]], Table1[[#This Row],[Rating]], "")</f>
        <v>3</v>
      </c>
    </row>
    <row r="271" spans="1:22" x14ac:dyDescent="0.35">
      <c r="A271" s="10" t="s">
        <v>165</v>
      </c>
      <c r="B271" s="10" t="s">
        <v>64</v>
      </c>
      <c r="C271" s="10" t="s">
        <v>588</v>
      </c>
      <c r="D271" s="10" t="s">
        <v>589</v>
      </c>
      <c r="E271" s="24">
        <v>393</v>
      </c>
      <c r="F271" s="33"/>
      <c r="G271" s="32">
        <v>41078</v>
      </c>
      <c r="H271" s="32" t="b">
        <v>1</v>
      </c>
      <c r="I271" s="38">
        <v>4</v>
      </c>
      <c r="J271" s="38"/>
      <c r="K271" s="39"/>
      <c r="L271" s="24" t="s">
        <v>590</v>
      </c>
      <c r="M271" s="24">
        <v>2012</v>
      </c>
      <c r="N271" s="24">
        <v>1</v>
      </c>
      <c r="O271" s="24">
        <f>IF(ISNUMBER(Table1[[#This Row],[Year Read]]), 1, 0)</f>
        <v>1</v>
      </c>
      <c r="P271" s="24">
        <f>IF(AND(Table1[[#This Row],[Is Finished]],OR(ISBLANK(Table1[[#This Row],[Min Left]]), Table1[[#This Row],[Min Left]]=0)), 1, 0)</f>
        <v>1</v>
      </c>
      <c r="Q271" s="24">
        <f>IF(AND(Table1[[#This Row],[Is Finished]], NOT(Table1[[#This Row],[Is Read]])), 1, 0)</f>
        <v>0</v>
      </c>
      <c r="R271" s="24">
        <f>IF(AND(Table1[[#This Row],[Is Read]], Table1[[#This Row],[Minutes]]&gt;=100), 1, 0)</f>
        <v>1</v>
      </c>
      <c r="S271" s="24">
        <f>IF(AND(Table1[[#This Row],[Is Read]], Table1[[#This Row],[Minutes]]&lt;100), 1, 0)</f>
        <v>0</v>
      </c>
      <c r="T271" s="86">
        <f>IF(Table1[[#This Row],[Is Finished]],(Table1[[#This Row],[Minutes]]-Table1[[#This Row],[Min Left]])/Table1[[#This Row],[Speed]], "")</f>
        <v>393</v>
      </c>
      <c r="U271" s="86">
        <f>IF(Table1[[#This Row],[Is Finished]],Table1[[#This Row],[Min Read]]*(Table1[[#This Row],[Rating]]/5), "")</f>
        <v>314.40000000000003</v>
      </c>
      <c r="V271" s="24">
        <f>IF(Table1[[#This Row],[Read (long)]], Table1[[#This Row],[Rating]], "")</f>
        <v>4</v>
      </c>
    </row>
    <row r="272" spans="1:22" x14ac:dyDescent="0.35">
      <c r="A272" s="10" t="s">
        <v>166</v>
      </c>
      <c r="B272" s="10" t="s">
        <v>167</v>
      </c>
      <c r="C272" s="10" t="s">
        <v>588</v>
      </c>
      <c r="D272" s="10"/>
      <c r="E272" s="27">
        <v>1153</v>
      </c>
      <c r="F272" s="33"/>
      <c r="G272" s="32">
        <v>41069</v>
      </c>
      <c r="H272" s="32"/>
      <c r="I272" s="38">
        <v>3</v>
      </c>
      <c r="J272" s="38"/>
      <c r="K272" s="39"/>
      <c r="L272" s="24" t="s">
        <v>591</v>
      </c>
      <c r="M272" s="24">
        <v>2012</v>
      </c>
      <c r="N272" s="24">
        <v>1</v>
      </c>
      <c r="O272" s="24">
        <f>IF(ISNUMBER(Table1[[#This Row],[Year Read]]), 1, 0)</f>
        <v>1</v>
      </c>
      <c r="P272" s="24">
        <f>IF(AND(Table1[[#This Row],[Is Finished]],OR(ISBLANK(Table1[[#This Row],[Min Left]]), Table1[[#This Row],[Min Left]]=0)), 1, 0)</f>
        <v>1</v>
      </c>
      <c r="Q272" s="24">
        <f>IF(AND(Table1[[#This Row],[Is Finished]], NOT(Table1[[#This Row],[Is Read]])), 1, 0)</f>
        <v>0</v>
      </c>
      <c r="R272" s="24">
        <f>IF(AND(Table1[[#This Row],[Is Read]], Table1[[#This Row],[Minutes]]&gt;=100), 1, 0)</f>
        <v>1</v>
      </c>
      <c r="S272" s="24">
        <f>IF(AND(Table1[[#This Row],[Is Read]], Table1[[#This Row],[Minutes]]&lt;100), 1, 0)</f>
        <v>0</v>
      </c>
      <c r="T272" s="86">
        <f>IF(Table1[[#This Row],[Is Finished]],(Table1[[#This Row],[Minutes]]-Table1[[#This Row],[Min Left]])/Table1[[#This Row],[Speed]], "")</f>
        <v>1153</v>
      </c>
      <c r="U272" s="86">
        <f>IF(Table1[[#This Row],[Is Finished]],Table1[[#This Row],[Min Read]]*(Table1[[#This Row],[Rating]]/5), "")</f>
        <v>691.8</v>
      </c>
      <c r="V272" s="24">
        <f>IF(Table1[[#This Row],[Read (long)]], Table1[[#This Row],[Rating]], "")</f>
        <v>3</v>
      </c>
    </row>
    <row r="273" spans="1:22" x14ac:dyDescent="0.35">
      <c r="A273" s="10" t="s">
        <v>393</v>
      </c>
      <c r="B273" s="10" t="s">
        <v>394</v>
      </c>
      <c r="C273" s="10" t="s">
        <v>394</v>
      </c>
      <c r="D273" s="10"/>
      <c r="E273" s="24">
        <v>240</v>
      </c>
      <c r="F273" s="33">
        <f>Table1[[#This Row],[Minutes]]-60</f>
        <v>180</v>
      </c>
      <c r="G273" s="46">
        <v>41053</v>
      </c>
      <c r="H273" s="48"/>
      <c r="I273" s="41">
        <v>0</v>
      </c>
      <c r="J273" s="38"/>
      <c r="K273" s="39"/>
      <c r="L273" s="24" t="s">
        <v>395</v>
      </c>
      <c r="M273" s="24">
        <v>2012</v>
      </c>
      <c r="N273" s="24">
        <v>1</v>
      </c>
      <c r="O273" s="24">
        <f>IF(ISNUMBER(Table1[[#This Row],[Year Read]]), 1, 0)</f>
        <v>1</v>
      </c>
      <c r="P273" s="24">
        <f>IF(AND(Table1[[#This Row],[Is Finished]],OR(ISBLANK(Table1[[#This Row],[Min Left]]), Table1[[#This Row],[Min Left]]=0)), 1, 0)</f>
        <v>0</v>
      </c>
      <c r="Q273" s="24">
        <f>IF(AND(Table1[[#This Row],[Is Finished]], NOT(Table1[[#This Row],[Is Read]])), 1, 0)</f>
        <v>1</v>
      </c>
      <c r="R273" s="24">
        <f>IF(AND(Table1[[#This Row],[Is Read]], Table1[[#This Row],[Minutes]]&gt;=100), 1, 0)</f>
        <v>0</v>
      </c>
      <c r="S273" s="24">
        <f>IF(AND(Table1[[#This Row],[Is Read]], Table1[[#This Row],[Minutes]]&lt;100), 1, 0)</f>
        <v>0</v>
      </c>
      <c r="T273" s="86">
        <f>IF(Table1[[#This Row],[Is Finished]],(Table1[[#This Row],[Minutes]]-Table1[[#This Row],[Min Left]])/Table1[[#This Row],[Speed]], "")</f>
        <v>60</v>
      </c>
      <c r="U273" s="86">
        <f>IF(Table1[[#This Row],[Is Finished]],Table1[[#This Row],[Min Read]]*(Table1[[#This Row],[Rating]]/5), "")</f>
        <v>0</v>
      </c>
      <c r="V273" s="24" t="str">
        <f>IF(Table1[[#This Row],[Read (long)]], Table1[[#This Row],[Rating]], "")</f>
        <v/>
      </c>
    </row>
    <row r="274" spans="1:22" x14ac:dyDescent="0.35">
      <c r="A274" s="10" t="s">
        <v>168</v>
      </c>
      <c r="B274" s="10" t="s">
        <v>64</v>
      </c>
      <c r="C274" s="10" t="s">
        <v>588</v>
      </c>
      <c r="D274" s="10" t="s">
        <v>592</v>
      </c>
      <c r="E274" s="27">
        <v>800</v>
      </c>
      <c r="F274" s="33"/>
      <c r="G274" s="32">
        <v>41047</v>
      </c>
      <c r="H274" s="32"/>
      <c r="I274" s="38">
        <v>5</v>
      </c>
      <c r="J274" s="38"/>
      <c r="K274" s="39"/>
      <c r="L274" s="24" t="s">
        <v>593</v>
      </c>
      <c r="M274" s="24">
        <v>2012</v>
      </c>
      <c r="N274" s="24">
        <v>1</v>
      </c>
      <c r="O274" s="24">
        <f>IF(ISNUMBER(Table1[[#This Row],[Year Read]]), 1, 0)</f>
        <v>1</v>
      </c>
      <c r="P274" s="24">
        <f>IF(AND(Table1[[#This Row],[Is Finished]],OR(ISBLANK(Table1[[#This Row],[Min Left]]), Table1[[#This Row],[Min Left]]=0)), 1, 0)</f>
        <v>1</v>
      </c>
      <c r="Q274" s="24">
        <f>IF(AND(Table1[[#This Row],[Is Finished]], NOT(Table1[[#This Row],[Is Read]])), 1, 0)</f>
        <v>0</v>
      </c>
      <c r="R274" s="24">
        <f>IF(AND(Table1[[#This Row],[Is Read]], Table1[[#This Row],[Minutes]]&gt;=100), 1, 0)</f>
        <v>1</v>
      </c>
      <c r="S274" s="24">
        <f>IF(AND(Table1[[#This Row],[Is Read]], Table1[[#This Row],[Minutes]]&lt;100), 1, 0)</f>
        <v>0</v>
      </c>
      <c r="T274" s="86">
        <f>IF(Table1[[#This Row],[Is Finished]],(Table1[[#This Row],[Minutes]]-Table1[[#This Row],[Min Left]])/Table1[[#This Row],[Speed]], "")</f>
        <v>800</v>
      </c>
      <c r="U274" s="86">
        <f>IF(Table1[[#This Row],[Is Finished]],Table1[[#This Row],[Min Read]]*(Table1[[#This Row],[Rating]]/5), "")</f>
        <v>800</v>
      </c>
      <c r="V274" s="24">
        <f>IF(Table1[[#This Row],[Read (long)]], Table1[[#This Row],[Rating]], "")</f>
        <v>5</v>
      </c>
    </row>
    <row r="275" spans="1:22" x14ac:dyDescent="0.35">
      <c r="A275" s="10" t="s">
        <v>169</v>
      </c>
      <c r="B275" s="10" t="s">
        <v>170</v>
      </c>
      <c r="C275" s="10" t="s">
        <v>170</v>
      </c>
      <c r="D275" s="10"/>
      <c r="E275" s="27">
        <v>596</v>
      </c>
      <c r="F275" s="33"/>
      <c r="G275" s="32">
        <v>41040</v>
      </c>
      <c r="H275" s="32"/>
      <c r="I275" s="38">
        <v>4</v>
      </c>
      <c r="J275" s="38"/>
      <c r="K275" s="39"/>
      <c r="L275" s="24" t="s">
        <v>594</v>
      </c>
      <c r="M275" s="24">
        <v>2012</v>
      </c>
      <c r="N275" s="24">
        <v>1</v>
      </c>
      <c r="O275" s="24">
        <f>IF(ISNUMBER(Table1[[#This Row],[Year Read]]), 1, 0)</f>
        <v>1</v>
      </c>
      <c r="P275" s="24">
        <f>IF(AND(Table1[[#This Row],[Is Finished]],OR(ISBLANK(Table1[[#This Row],[Min Left]]), Table1[[#This Row],[Min Left]]=0)), 1, 0)</f>
        <v>1</v>
      </c>
      <c r="Q275" s="24">
        <f>IF(AND(Table1[[#This Row],[Is Finished]], NOT(Table1[[#This Row],[Is Read]])), 1, 0)</f>
        <v>0</v>
      </c>
      <c r="R275" s="24">
        <f>IF(AND(Table1[[#This Row],[Is Read]], Table1[[#This Row],[Minutes]]&gt;=100), 1, 0)</f>
        <v>1</v>
      </c>
      <c r="S275" s="24">
        <f>IF(AND(Table1[[#This Row],[Is Read]], Table1[[#This Row],[Minutes]]&lt;100), 1, 0)</f>
        <v>0</v>
      </c>
      <c r="T275" s="86">
        <f>IF(Table1[[#This Row],[Is Finished]],(Table1[[#This Row],[Minutes]]-Table1[[#This Row],[Min Left]])/Table1[[#This Row],[Speed]], "")</f>
        <v>596</v>
      </c>
      <c r="U275" s="86">
        <f>IF(Table1[[#This Row],[Is Finished]],Table1[[#This Row],[Min Read]]*(Table1[[#This Row],[Rating]]/5), "")</f>
        <v>476.8</v>
      </c>
      <c r="V275" s="24">
        <f>IF(Table1[[#This Row],[Read (long)]], Table1[[#This Row],[Rating]], "")</f>
        <v>4</v>
      </c>
    </row>
    <row r="276" spans="1:22" x14ac:dyDescent="0.35">
      <c r="A276" s="10" t="s">
        <v>171</v>
      </c>
      <c r="B276" s="10" t="s">
        <v>172</v>
      </c>
      <c r="C276" s="10" t="s">
        <v>172</v>
      </c>
      <c r="D276" s="10"/>
      <c r="E276" s="27">
        <v>726</v>
      </c>
      <c r="F276" s="33"/>
      <c r="G276" s="32">
        <v>41017</v>
      </c>
      <c r="H276" s="32"/>
      <c r="I276" s="38">
        <v>4</v>
      </c>
      <c r="J276" s="38"/>
      <c r="K276" s="39"/>
      <c r="L276" s="24" t="s">
        <v>595</v>
      </c>
      <c r="M276" s="24">
        <v>2012</v>
      </c>
      <c r="N276" s="24">
        <v>1</v>
      </c>
      <c r="O276" s="24">
        <f>IF(ISNUMBER(Table1[[#This Row],[Year Read]]), 1, 0)</f>
        <v>1</v>
      </c>
      <c r="P276" s="24">
        <f>IF(AND(Table1[[#This Row],[Is Finished]],OR(ISBLANK(Table1[[#This Row],[Min Left]]), Table1[[#This Row],[Min Left]]=0)), 1, 0)</f>
        <v>1</v>
      </c>
      <c r="Q276" s="24">
        <f>IF(AND(Table1[[#This Row],[Is Finished]], NOT(Table1[[#This Row],[Is Read]])), 1, 0)</f>
        <v>0</v>
      </c>
      <c r="R276" s="24">
        <f>IF(AND(Table1[[#This Row],[Is Read]], Table1[[#This Row],[Minutes]]&gt;=100), 1, 0)</f>
        <v>1</v>
      </c>
      <c r="S276" s="24">
        <f>IF(AND(Table1[[#This Row],[Is Read]], Table1[[#This Row],[Minutes]]&lt;100), 1, 0)</f>
        <v>0</v>
      </c>
      <c r="T276" s="86">
        <f>IF(Table1[[#This Row],[Is Finished]],(Table1[[#This Row],[Minutes]]-Table1[[#This Row],[Min Left]])/Table1[[#This Row],[Speed]], "")</f>
        <v>726</v>
      </c>
      <c r="U276" s="86">
        <f>IF(Table1[[#This Row],[Is Finished]],Table1[[#This Row],[Min Read]]*(Table1[[#This Row],[Rating]]/5), "")</f>
        <v>580.80000000000007</v>
      </c>
      <c r="V276" s="24">
        <f>IF(Table1[[#This Row],[Read (long)]], Table1[[#This Row],[Rating]], "")</f>
        <v>4</v>
      </c>
    </row>
    <row r="277" spans="1:22" x14ac:dyDescent="0.35">
      <c r="A277" s="10" t="s">
        <v>173</v>
      </c>
      <c r="B277" s="10" t="s">
        <v>135</v>
      </c>
      <c r="C277" s="10" t="s">
        <v>596</v>
      </c>
      <c r="D277" s="10" t="s">
        <v>597</v>
      </c>
      <c r="E277" s="27">
        <v>1321</v>
      </c>
      <c r="F277" s="33"/>
      <c r="G277" s="32">
        <v>41006</v>
      </c>
      <c r="H277" s="32"/>
      <c r="I277" s="38">
        <v>5</v>
      </c>
      <c r="J277" s="38"/>
      <c r="K277" s="39"/>
      <c r="L277" s="24" t="s">
        <v>598</v>
      </c>
      <c r="M277" s="24">
        <v>2012</v>
      </c>
      <c r="N277" s="24">
        <v>1</v>
      </c>
      <c r="O277" s="24">
        <f>IF(ISNUMBER(Table1[[#This Row],[Year Read]]), 1, 0)</f>
        <v>1</v>
      </c>
      <c r="P277" s="24">
        <f>IF(AND(Table1[[#This Row],[Is Finished]],OR(ISBLANK(Table1[[#This Row],[Min Left]]), Table1[[#This Row],[Min Left]]=0)), 1, 0)</f>
        <v>1</v>
      </c>
      <c r="Q277" s="24">
        <f>IF(AND(Table1[[#This Row],[Is Finished]], NOT(Table1[[#This Row],[Is Read]])), 1, 0)</f>
        <v>0</v>
      </c>
      <c r="R277" s="24">
        <f>IF(AND(Table1[[#This Row],[Is Read]], Table1[[#This Row],[Minutes]]&gt;=100), 1, 0)</f>
        <v>1</v>
      </c>
      <c r="S277" s="24">
        <f>IF(AND(Table1[[#This Row],[Is Read]], Table1[[#This Row],[Minutes]]&lt;100), 1, 0)</f>
        <v>0</v>
      </c>
      <c r="T277" s="86">
        <f>IF(Table1[[#This Row],[Is Finished]],(Table1[[#This Row],[Minutes]]-Table1[[#This Row],[Min Left]])/Table1[[#This Row],[Speed]], "")</f>
        <v>1321</v>
      </c>
      <c r="U277" s="86">
        <f>IF(Table1[[#This Row],[Is Finished]],Table1[[#This Row],[Min Read]]*(Table1[[#This Row],[Rating]]/5), "")</f>
        <v>1321</v>
      </c>
      <c r="V277" s="24">
        <f>IF(Table1[[#This Row],[Read (long)]], Table1[[#This Row],[Rating]], "")</f>
        <v>5</v>
      </c>
    </row>
    <row r="278" spans="1:22" x14ac:dyDescent="0.35">
      <c r="A278" s="10" t="s">
        <v>174</v>
      </c>
      <c r="B278" s="10" t="s">
        <v>64</v>
      </c>
      <c r="C278" s="10" t="s">
        <v>588</v>
      </c>
      <c r="D278" s="10" t="s">
        <v>599</v>
      </c>
      <c r="E278" s="24">
        <v>543</v>
      </c>
      <c r="F278" s="33"/>
      <c r="G278" s="32">
        <v>41004</v>
      </c>
      <c r="H278" s="32"/>
      <c r="I278" s="38">
        <v>5</v>
      </c>
      <c r="J278" s="38"/>
      <c r="K278" s="39"/>
      <c r="L278" s="24" t="s">
        <v>600</v>
      </c>
      <c r="M278" s="24">
        <v>2012</v>
      </c>
      <c r="N278" s="24">
        <v>1</v>
      </c>
      <c r="O278" s="24">
        <f>IF(ISNUMBER(Table1[[#This Row],[Year Read]]), 1, 0)</f>
        <v>1</v>
      </c>
      <c r="P278" s="24">
        <f>IF(AND(Table1[[#This Row],[Is Finished]],OR(ISBLANK(Table1[[#This Row],[Min Left]]), Table1[[#This Row],[Min Left]]=0)), 1, 0)</f>
        <v>1</v>
      </c>
      <c r="Q278" s="24">
        <f>IF(AND(Table1[[#This Row],[Is Finished]], NOT(Table1[[#This Row],[Is Read]])), 1, 0)</f>
        <v>0</v>
      </c>
      <c r="R278" s="24">
        <f>IF(AND(Table1[[#This Row],[Is Read]], Table1[[#This Row],[Minutes]]&gt;=100), 1, 0)</f>
        <v>1</v>
      </c>
      <c r="S278" s="24">
        <f>IF(AND(Table1[[#This Row],[Is Read]], Table1[[#This Row],[Minutes]]&lt;100), 1, 0)</f>
        <v>0</v>
      </c>
      <c r="T278" s="86">
        <f>IF(Table1[[#This Row],[Is Finished]],(Table1[[#This Row],[Minutes]]-Table1[[#This Row],[Min Left]])/Table1[[#This Row],[Speed]], "")</f>
        <v>543</v>
      </c>
      <c r="U278" s="86">
        <f>IF(Table1[[#This Row],[Is Finished]],Table1[[#This Row],[Min Read]]*(Table1[[#This Row],[Rating]]/5), "")</f>
        <v>543</v>
      </c>
      <c r="V278" s="24">
        <f>IF(Table1[[#This Row],[Read (long)]], Table1[[#This Row],[Rating]], "")</f>
        <v>5</v>
      </c>
    </row>
    <row r="279" spans="1:22" x14ac:dyDescent="0.35">
      <c r="A279" s="10" t="s">
        <v>175</v>
      </c>
      <c r="B279" s="10" t="s">
        <v>176</v>
      </c>
      <c r="C279" s="10" t="s">
        <v>601</v>
      </c>
      <c r="D279" s="10"/>
      <c r="E279" s="24">
        <v>612</v>
      </c>
      <c r="F279" s="33"/>
      <c r="G279" s="32">
        <v>40990</v>
      </c>
      <c r="H279" s="32"/>
      <c r="I279" s="38">
        <v>4</v>
      </c>
      <c r="J279" s="38"/>
      <c r="K279" s="39"/>
      <c r="L279" s="24" t="s">
        <v>602</v>
      </c>
      <c r="M279" s="24">
        <v>2012</v>
      </c>
      <c r="N279" s="24">
        <v>1</v>
      </c>
      <c r="O279" s="24">
        <f>IF(ISNUMBER(Table1[[#This Row],[Year Read]]), 1, 0)</f>
        <v>1</v>
      </c>
      <c r="P279" s="24">
        <f>IF(AND(Table1[[#This Row],[Is Finished]],OR(ISBLANK(Table1[[#This Row],[Min Left]]), Table1[[#This Row],[Min Left]]=0)), 1, 0)</f>
        <v>1</v>
      </c>
      <c r="Q279" s="24">
        <f>IF(AND(Table1[[#This Row],[Is Finished]], NOT(Table1[[#This Row],[Is Read]])), 1, 0)</f>
        <v>0</v>
      </c>
      <c r="R279" s="24">
        <f>IF(AND(Table1[[#This Row],[Is Read]], Table1[[#This Row],[Minutes]]&gt;=100), 1, 0)</f>
        <v>1</v>
      </c>
      <c r="S279" s="24">
        <f>IF(AND(Table1[[#This Row],[Is Read]], Table1[[#This Row],[Minutes]]&lt;100), 1, 0)</f>
        <v>0</v>
      </c>
      <c r="T279" s="86">
        <f>IF(Table1[[#This Row],[Is Finished]],(Table1[[#This Row],[Minutes]]-Table1[[#This Row],[Min Left]])/Table1[[#This Row],[Speed]], "")</f>
        <v>612</v>
      </c>
      <c r="U279" s="86">
        <f>IF(Table1[[#This Row],[Is Finished]],Table1[[#This Row],[Min Read]]*(Table1[[#This Row],[Rating]]/5), "")</f>
        <v>489.6</v>
      </c>
      <c r="V279" s="24">
        <f>IF(Table1[[#This Row],[Read (long)]], Table1[[#This Row],[Rating]], "")</f>
        <v>4</v>
      </c>
    </row>
    <row r="280" spans="1:22" x14ac:dyDescent="0.35">
      <c r="A280" s="10" t="s">
        <v>177</v>
      </c>
      <c r="B280" s="10" t="s">
        <v>178</v>
      </c>
      <c r="C280" s="10" t="s">
        <v>457</v>
      </c>
      <c r="D280" s="10"/>
      <c r="E280" s="24">
        <v>402</v>
      </c>
      <c r="F280" s="33"/>
      <c r="G280" s="32">
        <v>40987</v>
      </c>
      <c r="H280" s="32"/>
      <c r="I280" s="38">
        <v>3</v>
      </c>
      <c r="J280" s="38"/>
      <c r="K280" s="39"/>
      <c r="L280" s="24" t="s">
        <v>603</v>
      </c>
      <c r="M280" s="24">
        <v>2012</v>
      </c>
      <c r="N280" s="24">
        <v>1</v>
      </c>
      <c r="O280" s="24">
        <f>IF(ISNUMBER(Table1[[#This Row],[Year Read]]), 1, 0)</f>
        <v>1</v>
      </c>
      <c r="P280" s="24">
        <f>IF(AND(Table1[[#This Row],[Is Finished]],OR(ISBLANK(Table1[[#This Row],[Min Left]]), Table1[[#This Row],[Min Left]]=0)), 1, 0)</f>
        <v>1</v>
      </c>
      <c r="Q280" s="24">
        <f>IF(AND(Table1[[#This Row],[Is Finished]], NOT(Table1[[#This Row],[Is Read]])), 1, 0)</f>
        <v>0</v>
      </c>
      <c r="R280" s="24">
        <f>IF(AND(Table1[[#This Row],[Is Read]], Table1[[#This Row],[Minutes]]&gt;=100), 1, 0)</f>
        <v>1</v>
      </c>
      <c r="S280" s="24">
        <f>IF(AND(Table1[[#This Row],[Is Read]], Table1[[#This Row],[Minutes]]&lt;100), 1, 0)</f>
        <v>0</v>
      </c>
      <c r="T280" s="86">
        <f>IF(Table1[[#This Row],[Is Finished]],(Table1[[#This Row],[Minutes]]-Table1[[#This Row],[Min Left]])/Table1[[#This Row],[Speed]], "")</f>
        <v>402</v>
      </c>
      <c r="U280" s="86">
        <f>IF(Table1[[#This Row],[Is Finished]],Table1[[#This Row],[Min Read]]*(Table1[[#This Row],[Rating]]/5), "")</f>
        <v>241.2</v>
      </c>
      <c r="V280" s="24">
        <f>IF(Table1[[#This Row],[Read (long)]], Table1[[#This Row],[Rating]], "")</f>
        <v>3</v>
      </c>
    </row>
    <row r="281" spans="1:22" x14ac:dyDescent="0.35">
      <c r="A281" s="10" t="s">
        <v>604</v>
      </c>
      <c r="B281" s="10" t="s">
        <v>56</v>
      </c>
      <c r="C281" s="10" t="s">
        <v>415</v>
      </c>
      <c r="D281" s="10" t="s">
        <v>605</v>
      </c>
      <c r="E281" s="27">
        <v>601</v>
      </c>
      <c r="F281" s="33"/>
      <c r="G281" s="32">
        <v>40960</v>
      </c>
      <c r="H281" s="32"/>
      <c r="I281" s="38">
        <v>5</v>
      </c>
      <c r="J281" s="38"/>
      <c r="K281" s="39"/>
      <c r="L281" s="24" t="s">
        <v>606</v>
      </c>
      <c r="M281" s="24">
        <v>2012</v>
      </c>
      <c r="N281" s="24">
        <v>1</v>
      </c>
      <c r="O281" s="24">
        <f>IF(ISNUMBER(Table1[[#This Row],[Year Read]]), 1, 0)</f>
        <v>1</v>
      </c>
      <c r="P281" s="24">
        <f>IF(AND(Table1[[#This Row],[Is Finished]],OR(ISBLANK(Table1[[#This Row],[Min Left]]), Table1[[#This Row],[Min Left]]=0)), 1, 0)</f>
        <v>1</v>
      </c>
      <c r="Q281" s="24">
        <f>IF(AND(Table1[[#This Row],[Is Finished]], NOT(Table1[[#This Row],[Is Read]])), 1, 0)</f>
        <v>0</v>
      </c>
      <c r="R281" s="24">
        <f>IF(AND(Table1[[#This Row],[Is Read]], Table1[[#This Row],[Minutes]]&gt;=100), 1, 0)</f>
        <v>1</v>
      </c>
      <c r="S281" s="24">
        <f>IF(AND(Table1[[#This Row],[Is Read]], Table1[[#This Row],[Minutes]]&lt;100), 1, 0)</f>
        <v>0</v>
      </c>
      <c r="T281" s="86">
        <f>IF(Table1[[#This Row],[Is Finished]],(Table1[[#This Row],[Minutes]]-Table1[[#This Row],[Min Left]])/Table1[[#This Row],[Speed]], "")</f>
        <v>601</v>
      </c>
      <c r="U281" s="86">
        <f>IF(Table1[[#This Row],[Is Finished]],Table1[[#This Row],[Min Read]]*(Table1[[#This Row],[Rating]]/5), "")</f>
        <v>601</v>
      </c>
      <c r="V281" s="24">
        <f>IF(Table1[[#This Row],[Read (long)]], Table1[[#This Row],[Rating]], "")</f>
        <v>5</v>
      </c>
    </row>
    <row r="282" spans="1:22" x14ac:dyDescent="0.35">
      <c r="A282" s="10" t="s">
        <v>179</v>
      </c>
      <c r="B282" s="10" t="s">
        <v>180</v>
      </c>
      <c r="C282" s="10" t="s">
        <v>607</v>
      </c>
      <c r="D282" s="10"/>
      <c r="E282" s="24">
        <v>734</v>
      </c>
      <c r="F282" s="33"/>
      <c r="G282" s="32">
        <v>40953</v>
      </c>
      <c r="H282" s="32"/>
      <c r="I282" s="38">
        <v>4</v>
      </c>
      <c r="J282" s="38"/>
      <c r="K282" s="39"/>
      <c r="L282" s="24" t="s">
        <v>608</v>
      </c>
      <c r="M282" s="24">
        <v>2012</v>
      </c>
      <c r="N282" s="24">
        <v>1</v>
      </c>
      <c r="O282" s="24">
        <f>IF(ISNUMBER(Table1[[#This Row],[Year Read]]), 1, 0)</f>
        <v>1</v>
      </c>
      <c r="P282" s="24">
        <f>IF(AND(Table1[[#This Row],[Is Finished]],OR(ISBLANK(Table1[[#This Row],[Min Left]]), Table1[[#This Row],[Min Left]]=0)), 1, 0)</f>
        <v>1</v>
      </c>
      <c r="Q282" s="24">
        <f>IF(AND(Table1[[#This Row],[Is Finished]], NOT(Table1[[#This Row],[Is Read]])), 1, 0)</f>
        <v>0</v>
      </c>
      <c r="R282" s="24">
        <f>IF(AND(Table1[[#This Row],[Is Read]], Table1[[#This Row],[Minutes]]&gt;=100), 1, 0)</f>
        <v>1</v>
      </c>
      <c r="S282" s="24">
        <f>IF(AND(Table1[[#This Row],[Is Read]], Table1[[#This Row],[Minutes]]&lt;100), 1, 0)</f>
        <v>0</v>
      </c>
      <c r="T282" s="86">
        <f>IF(Table1[[#This Row],[Is Finished]],(Table1[[#This Row],[Minutes]]-Table1[[#This Row],[Min Left]])/Table1[[#This Row],[Speed]], "")</f>
        <v>734</v>
      </c>
      <c r="U282" s="86">
        <f>IF(Table1[[#This Row],[Is Finished]],Table1[[#This Row],[Min Read]]*(Table1[[#This Row],[Rating]]/5), "")</f>
        <v>587.20000000000005</v>
      </c>
      <c r="V282" s="24">
        <f>IF(Table1[[#This Row],[Read (long)]], Table1[[#This Row],[Rating]], "")</f>
        <v>4</v>
      </c>
    </row>
    <row r="283" spans="1:22" x14ac:dyDescent="0.35">
      <c r="A283" t="s">
        <v>181</v>
      </c>
      <c r="B283" t="s">
        <v>182</v>
      </c>
      <c r="C283" s="6" t="s">
        <v>642</v>
      </c>
      <c r="D283" s="6"/>
      <c r="E283" s="27">
        <v>4</v>
      </c>
      <c r="F283" s="6">
        <v>0</v>
      </c>
      <c r="G283" s="28">
        <v>40899</v>
      </c>
      <c r="H283" s="28"/>
      <c r="I283" s="41">
        <v>3</v>
      </c>
      <c r="J283" s="41"/>
      <c r="K283" s="41"/>
      <c r="L283" s="26"/>
      <c r="M283" s="24">
        <v>2011</v>
      </c>
      <c r="N283" s="24">
        <v>1</v>
      </c>
      <c r="O283" s="24">
        <f>IF(ISNUMBER(Table1[[#This Row],[Year Read]]), 1, 0)</f>
        <v>1</v>
      </c>
      <c r="P283" s="24">
        <f>IF(AND(Table1[[#This Row],[Is Finished]],OR(ISBLANK(Table1[[#This Row],[Min Left]]), Table1[[#This Row],[Min Left]]=0)), 1, 0)</f>
        <v>1</v>
      </c>
      <c r="Q283" s="24">
        <f>IF(AND(Table1[[#This Row],[Is Finished]], NOT(Table1[[#This Row],[Is Read]])), 1, 0)</f>
        <v>0</v>
      </c>
      <c r="R283" s="24">
        <f>IF(AND(Table1[[#This Row],[Is Read]], Table1[[#This Row],[Minutes]]&gt;=100), 1, 0)</f>
        <v>0</v>
      </c>
      <c r="S283" s="24">
        <f>IF(AND(Table1[[#This Row],[Is Read]], Table1[[#This Row],[Minutes]]&lt;100), 1, 0)</f>
        <v>1</v>
      </c>
      <c r="T283" s="86">
        <f>IF(Table1[[#This Row],[Is Finished]],(Table1[[#This Row],[Minutes]]-Table1[[#This Row],[Min Left]])/Table1[[#This Row],[Speed]], "")</f>
        <v>4</v>
      </c>
      <c r="U283" s="86">
        <f>IF(Table1[[#This Row],[Is Finished]],Table1[[#This Row],[Min Read]]*(Table1[[#This Row],[Rating]]/5), "")</f>
        <v>2.4</v>
      </c>
      <c r="V283" s="24" t="str">
        <f>IF(Table1[[#This Row],[Read (long)]], Table1[[#This Row],[Rating]], "")</f>
        <v/>
      </c>
    </row>
    <row r="284" spans="1:22" x14ac:dyDescent="0.35">
      <c r="A284" s="10" t="s">
        <v>609</v>
      </c>
      <c r="B284" s="10" t="s">
        <v>56</v>
      </c>
      <c r="C284" s="10" t="s">
        <v>415</v>
      </c>
      <c r="D284" s="10" t="s">
        <v>610</v>
      </c>
      <c r="E284" s="27">
        <v>593</v>
      </c>
      <c r="F284" s="33"/>
      <c r="G284" s="32">
        <v>40884</v>
      </c>
      <c r="H284" s="32" t="b">
        <v>1</v>
      </c>
      <c r="I284" s="38">
        <v>5</v>
      </c>
      <c r="J284" s="38"/>
      <c r="K284" s="39"/>
      <c r="L284" s="24" t="s">
        <v>611</v>
      </c>
      <c r="M284" s="24">
        <v>2011</v>
      </c>
      <c r="N284" s="24">
        <v>1</v>
      </c>
      <c r="O284" s="24">
        <f>IF(ISNUMBER(Table1[[#This Row],[Year Read]]), 1, 0)</f>
        <v>1</v>
      </c>
      <c r="P284" s="24">
        <f>IF(AND(Table1[[#This Row],[Is Finished]],OR(ISBLANK(Table1[[#This Row],[Min Left]]), Table1[[#This Row],[Min Left]]=0)), 1, 0)</f>
        <v>1</v>
      </c>
      <c r="Q284" s="24">
        <f>IF(AND(Table1[[#This Row],[Is Finished]], NOT(Table1[[#This Row],[Is Read]])), 1, 0)</f>
        <v>0</v>
      </c>
      <c r="R284" s="24">
        <f>IF(AND(Table1[[#This Row],[Is Read]], Table1[[#This Row],[Minutes]]&gt;=100), 1, 0)</f>
        <v>1</v>
      </c>
      <c r="S284" s="24">
        <f>IF(AND(Table1[[#This Row],[Is Read]], Table1[[#This Row],[Minutes]]&lt;100), 1, 0)</f>
        <v>0</v>
      </c>
      <c r="T284" s="86">
        <f>IF(Table1[[#This Row],[Is Finished]],(Table1[[#This Row],[Minutes]]-Table1[[#This Row],[Min Left]])/Table1[[#This Row],[Speed]], "")</f>
        <v>593</v>
      </c>
      <c r="U284" s="86">
        <f>IF(Table1[[#This Row],[Is Finished]],Table1[[#This Row],[Min Read]]*(Table1[[#This Row],[Rating]]/5), "")</f>
        <v>593</v>
      </c>
      <c r="V284" s="24">
        <f>IF(Table1[[#This Row],[Read (long)]], Table1[[#This Row],[Rating]], "")</f>
        <v>5</v>
      </c>
    </row>
    <row r="285" spans="1:22" x14ac:dyDescent="0.35">
      <c r="A285" s="10" t="s">
        <v>183</v>
      </c>
      <c r="B285" s="10" t="s">
        <v>184</v>
      </c>
      <c r="C285" s="10" t="s">
        <v>612</v>
      </c>
      <c r="D285" s="10"/>
      <c r="E285" s="27">
        <v>822</v>
      </c>
      <c r="F285" s="33"/>
      <c r="G285" s="32">
        <v>40883</v>
      </c>
      <c r="H285" s="32"/>
      <c r="I285" s="38">
        <v>4</v>
      </c>
      <c r="J285" s="38"/>
      <c r="K285" s="39"/>
      <c r="L285" s="24" t="s">
        <v>613</v>
      </c>
      <c r="M285" s="24">
        <v>2011</v>
      </c>
      <c r="N285" s="24">
        <v>1</v>
      </c>
      <c r="O285" s="24">
        <f>IF(ISNUMBER(Table1[[#This Row],[Year Read]]), 1, 0)</f>
        <v>1</v>
      </c>
      <c r="P285" s="24">
        <f>IF(AND(Table1[[#This Row],[Is Finished]],OR(ISBLANK(Table1[[#This Row],[Min Left]]), Table1[[#This Row],[Min Left]]=0)), 1, 0)</f>
        <v>1</v>
      </c>
      <c r="Q285" s="24">
        <f>IF(AND(Table1[[#This Row],[Is Finished]], NOT(Table1[[#This Row],[Is Read]])), 1, 0)</f>
        <v>0</v>
      </c>
      <c r="R285" s="24">
        <f>IF(AND(Table1[[#This Row],[Is Read]], Table1[[#This Row],[Minutes]]&gt;=100), 1, 0)</f>
        <v>1</v>
      </c>
      <c r="S285" s="24">
        <f>IF(AND(Table1[[#This Row],[Is Read]], Table1[[#This Row],[Minutes]]&lt;100), 1, 0)</f>
        <v>0</v>
      </c>
      <c r="T285" s="86">
        <f>IF(Table1[[#This Row],[Is Finished]],(Table1[[#This Row],[Minutes]]-Table1[[#This Row],[Min Left]])/Table1[[#This Row],[Speed]], "")</f>
        <v>822</v>
      </c>
      <c r="U285" s="86">
        <f>IF(Table1[[#This Row],[Is Finished]],Table1[[#This Row],[Min Read]]*(Table1[[#This Row],[Rating]]/5), "")</f>
        <v>657.6</v>
      </c>
      <c r="V285" s="24">
        <f>IF(Table1[[#This Row],[Read (long)]], Table1[[#This Row],[Rating]], "")</f>
        <v>4</v>
      </c>
    </row>
    <row r="286" spans="1:22" x14ac:dyDescent="0.35">
      <c r="A286" s="10" t="s">
        <v>185</v>
      </c>
      <c r="B286" s="10" t="s">
        <v>186</v>
      </c>
      <c r="C286" s="10" t="s">
        <v>614</v>
      </c>
      <c r="D286" s="10" t="s">
        <v>615</v>
      </c>
      <c r="E286" s="27">
        <v>849</v>
      </c>
      <c r="F286" s="33"/>
      <c r="G286" s="32">
        <v>40882</v>
      </c>
      <c r="H286" s="32"/>
      <c r="I286" s="38">
        <v>4</v>
      </c>
      <c r="J286" s="38"/>
      <c r="K286" s="39"/>
      <c r="L286" s="24" t="s">
        <v>616</v>
      </c>
      <c r="M286" s="24">
        <v>2011</v>
      </c>
      <c r="N286" s="24">
        <v>1</v>
      </c>
      <c r="O286" s="24">
        <f>IF(ISNUMBER(Table1[[#This Row],[Year Read]]), 1, 0)</f>
        <v>1</v>
      </c>
      <c r="P286" s="24">
        <f>IF(AND(Table1[[#This Row],[Is Finished]],OR(ISBLANK(Table1[[#This Row],[Min Left]]), Table1[[#This Row],[Min Left]]=0)), 1, 0)</f>
        <v>1</v>
      </c>
      <c r="Q286" s="24">
        <f>IF(AND(Table1[[#This Row],[Is Finished]], NOT(Table1[[#This Row],[Is Read]])), 1, 0)</f>
        <v>0</v>
      </c>
      <c r="R286" s="24">
        <f>IF(AND(Table1[[#This Row],[Is Read]], Table1[[#This Row],[Minutes]]&gt;=100), 1, 0)</f>
        <v>1</v>
      </c>
      <c r="S286" s="24">
        <f>IF(AND(Table1[[#This Row],[Is Read]], Table1[[#This Row],[Minutes]]&lt;100), 1, 0)</f>
        <v>0</v>
      </c>
      <c r="T286" s="86">
        <f>IF(Table1[[#This Row],[Is Finished]],(Table1[[#This Row],[Minutes]]-Table1[[#This Row],[Min Left]])/Table1[[#This Row],[Speed]], "")</f>
        <v>849</v>
      </c>
      <c r="U286" s="86">
        <f>IF(Table1[[#This Row],[Is Finished]],Table1[[#This Row],[Min Read]]*(Table1[[#This Row],[Rating]]/5), "")</f>
        <v>679.2</v>
      </c>
      <c r="V286" s="24">
        <f>IF(Table1[[#This Row],[Read (long)]], Table1[[#This Row],[Rating]], "")</f>
        <v>4</v>
      </c>
    </row>
    <row r="287" spans="1:22" x14ac:dyDescent="0.35">
      <c r="A287" s="10" t="s">
        <v>187</v>
      </c>
      <c r="B287" s="10" t="s">
        <v>188</v>
      </c>
      <c r="C287" s="10" t="s">
        <v>188</v>
      </c>
      <c r="D287" s="10"/>
      <c r="E287" s="24">
        <v>468</v>
      </c>
      <c r="F287" s="33"/>
      <c r="G287" s="32">
        <v>40880</v>
      </c>
      <c r="H287" s="32"/>
      <c r="I287" s="38">
        <v>4</v>
      </c>
      <c r="J287" s="38"/>
      <c r="K287" s="39"/>
      <c r="L287" s="24" t="s">
        <v>617</v>
      </c>
      <c r="M287" s="24">
        <v>2011</v>
      </c>
      <c r="N287" s="24">
        <v>1</v>
      </c>
      <c r="O287" s="24">
        <f>IF(ISNUMBER(Table1[[#This Row],[Year Read]]), 1, 0)</f>
        <v>1</v>
      </c>
      <c r="P287" s="24">
        <f>IF(AND(Table1[[#This Row],[Is Finished]],OR(ISBLANK(Table1[[#This Row],[Min Left]]), Table1[[#This Row],[Min Left]]=0)), 1, 0)</f>
        <v>1</v>
      </c>
      <c r="Q287" s="24">
        <f>IF(AND(Table1[[#This Row],[Is Finished]], NOT(Table1[[#This Row],[Is Read]])), 1, 0)</f>
        <v>0</v>
      </c>
      <c r="R287" s="24">
        <f>IF(AND(Table1[[#This Row],[Is Read]], Table1[[#This Row],[Minutes]]&gt;=100), 1, 0)</f>
        <v>1</v>
      </c>
      <c r="S287" s="24">
        <f>IF(AND(Table1[[#This Row],[Is Read]], Table1[[#This Row],[Minutes]]&lt;100), 1, 0)</f>
        <v>0</v>
      </c>
      <c r="T287" s="86">
        <f>IF(Table1[[#This Row],[Is Finished]],(Table1[[#This Row],[Minutes]]-Table1[[#This Row],[Min Left]])/Table1[[#This Row],[Speed]], "")</f>
        <v>468</v>
      </c>
      <c r="U287" s="86">
        <f>IF(Table1[[#This Row],[Is Finished]],Table1[[#This Row],[Min Read]]*(Table1[[#This Row],[Rating]]/5), "")</f>
        <v>374.40000000000003</v>
      </c>
      <c r="V287" s="24">
        <f>IF(Table1[[#This Row],[Read (long)]], Table1[[#This Row],[Rating]], "")</f>
        <v>4</v>
      </c>
    </row>
    <row r="288" spans="1:22" x14ac:dyDescent="0.35">
      <c r="A288" s="10" t="s">
        <v>189</v>
      </c>
      <c r="B288" s="10" t="s">
        <v>60</v>
      </c>
      <c r="C288" s="10" t="s">
        <v>526</v>
      </c>
      <c r="D288" s="10" t="s">
        <v>618</v>
      </c>
      <c r="E288" s="27">
        <v>646</v>
      </c>
      <c r="F288" s="33"/>
      <c r="G288" s="32">
        <v>40879</v>
      </c>
      <c r="H288" s="32"/>
      <c r="I288" s="38">
        <v>4</v>
      </c>
      <c r="J288" s="38"/>
      <c r="K288" s="39"/>
      <c r="L288" s="24" t="s">
        <v>619</v>
      </c>
      <c r="M288" s="24">
        <v>2011</v>
      </c>
      <c r="N288" s="24">
        <v>1</v>
      </c>
      <c r="O288" s="24">
        <f>IF(ISNUMBER(Table1[[#This Row],[Year Read]]), 1, 0)</f>
        <v>1</v>
      </c>
      <c r="P288" s="24">
        <f>IF(AND(Table1[[#This Row],[Is Finished]],OR(ISBLANK(Table1[[#This Row],[Min Left]]), Table1[[#This Row],[Min Left]]=0)), 1, 0)</f>
        <v>1</v>
      </c>
      <c r="Q288" s="24">
        <f>IF(AND(Table1[[#This Row],[Is Finished]], NOT(Table1[[#This Row],[Is Read]])), 1, 0)</f>
        <v>0</v>
      </c>
      <c r="R288" s="24">
        <f>IF(AND(Table1[[#This Row],[Is Read]], Table1[[#This Row],[Minutes]]&gt;=100), 1, 0)</f>
        <v>1</v>
      </c>
      <c r="S288" s="24">
        <f>IF(AND(Table1[[#This Row],[Is Read]], Table1[[#This Row],[Minutes]]&lt;100), 1, 0)</f>
        <v>0</v>
      </c>
      <c r="T288" s="86">
        <f>IF(Table1[[#This Row],[Is Finished]],(Table1[[#This Row],[Minutes]]-Table1[[#This Row],[Min Left]])/Table1[[#This Row],[Speed]], "")</f>
        <v>646</v>
      </c>
      <c r="U288" s="86">
        <f>IF(Table1[[#This Row],[Is Finished]],Table1[[#This Row],[Min Read]]*(Table1[[#This Row],[Rating]]/5), "")</f>
        <v>516.80000000000007</v>
      </c>
      <c r="V288" s="24">
        <f>IF(Table1[[#This Row],[Read (long)]], Table1[[#This Row],[Rating]], "")</f>
        <v>4</v>
      </c>
    </row>
    <row r="289" spans="1:22" x14ac:dyDescent="0.35">
      <c r="A289" s="10" t="s">
        <v>190</v>
      </c>
      <c r="B289" s="10" t="s">
        <v>60</v>
      </c>
      <c r="C289" s="10" t="s">
        <v>620</v>
      </c>
      <c r="D289" s="10" t="s">
        <v>621</v>
      </c>
      <c r="E289" s="27">
        <v>747</v>
      </c>
      <c r="F289" s="33"/>
      <c r="G289" s="32">
        <v>40878</v>
      </c>
      <c r="H289" s="32"/>
      <c r="I289" s="38">
        <v>4</v>
      </c>
      <c r="J289" s="38"/>
      <c r="K289" s="39"/>
      <c r="L289" s="24" t="s">
        <v>622</v>
      </c>
      <c r="M289" s="24">
        <v>2011</v>
      </c>
      <c r="N289" s="24">
        <v>1</v>
      </c>
      <c r="O289" s="24">
        <f>IF(ISNUMBER(Table1[[#This Row],[Year Read]]), 1, 0)</f>
        <v>1</v>
      </c>
      <c r="P289" s="24">
        <f>IF(AND(Table1[[#This Row],[Is Finished]],OR(ISBLANK(Table1[[#This Row],[Min Left]]), Table1[[#This Row],[Min Left]]=0)), 1, 0)</f>
        <v>1</v>
      </c>
      <c r="Q289" s="24">
        <f>IF(AND(Table1[[#This Row],[Is Finished]], NOT(Table1[[#This Row],[Is Read]])), 1, 0)</f>
        <v>0</v>
      </c>
      <c r="R289" s="24">
        <f>IF(AND(Table1[[#This Row],[Is Read]], Table1[[#This Row],[Minutes]]&gt;=100), 1, 0)</f>
        <v>1</v>
      </c>
      <c r="S289" s="24">
        <f>IF(AND(Table1[[#This Row],[Is Read]], Table1[[#This Row],[Minutes]]&lt;100), 1, 0)</f>
        <v>0</v>
      </c>
      <c r="T289" s="86">
        <f>IF(Table1[[#This Row],[Is Finished]],(Table1[[#This Row],[Minutes]]-Table1[[#This Row],[Min Left]])/Table1[[#This Row],[Speed]], "")</f>
        <v>747</v>
      </c>
      <c r="U289" s="86">
        <f>IF(Table1[[#This Row],[Is Finished]],Table1[[#This Row],[Min Read]]*(Table1[[#This Row],[Rating]]/5), "")</f>
        <v>597.6</v>
      </c>
      <c r="V289" s="24">
        <f>IF(Table1[[#This Row],[Read (long)]], Table1[[#This Row],[Rating]], "")</f>
        <v>4</v>
      </c>
    </row>
    <row r="290" spans="1:22" x14ac:dyDescent="0.35">
      <c r="A290" s="10" t="s">
        <v>191</v>
      </c>
      <c r="B290" s="10" t="s">
        <v>192</v>
      </c>
      <c r="C290" s="10" t="s">
        <v>192</v>
      </c>
      <c r="D290" s="10"/>
      <c r="E290" s="24">
        <v>416</v>
      </c>
      <c r="F290" s="33"/>
      <c r="G290" s="32">
        <v>40872</v>
      </c>
      <c r="H290" s="32" t="b">
        <v>1</v>
      </c>
      <c r="I290" s="38">
        <v>5</v>
      </c>
      <c r="J290" s="38"/>
      <c r="K290" s="39"/>
      <c r="L290" s="24" t="s">
        <v>623</v>
      </c>
      <c r="M290" s="24">
        <v>2011</v>
      </c>
      <c r="N290" s="24">
        <v>1</v>
      </c>
      <c r="O290" s="24">
        <f>IF(ISNUMBER(Table1[[#This Row],[Year Read]]), 1, 0)</f>
        <v>1</v>
      </c>
      <c r="P290" s="24">
        <f>IF(AND(Table1[[#This Row],[Is Finished]],OR(ISBLANK(Table1[[#This Row],[Min Left]]), Table1[[#This Row],[Min Left]]=0)), 1, 0)</f>
        <v>1</v>
      </c>
      <c r="Q290" s="24">
        <f>IF(AND(Table1[[#This Row],[Is Finished]], NOT(Table1[[#This Row],[Is Read]])), 1, 0)</f>
        <v>0</v>
      </c>
      <c r="R290" s="24">
        <f>IF(AND(Table1[[#This Row],[Is Read]], Table1[[#This Row],[Minutes]]&gt;=100), 1, 0)</f>
        <v>1</v>
      </c>
      <c r="S290" s="24">
        <f>IF(AND(Table1[[#This Row],[Is Read]], Table1[[#This Row],[Minutes]]&lt;100), 1, 0)</f>
        <v>0</v>
      </c>
      <c r="T290" s="86">
        <f>IF(Table1[[#This Row],[Is Finished]],(Table1[[#This Row],[Minutes]]-Table1[[#This Row],[Min Left]])/Table1[[#This Row],[Speed]], "")</f>
        <v>416</v>
      </c>
      <c r="U290" s="86">
        <f>IF(Table1[[#This Row],[Is Finished]],Table1[[#This Row],[Min Read]]*(Table1[[#This Row],[Rating]]/5), "")</f>
        <v>416</v>
      </c>
      <c r="V290" s="24">
        <f>IF(Table1[[#This Row],[Read (long)]], Table1[[#This Row],[Rating]], "")</f>
        <v>5</v>
      </c>
    </row>
    <row r="291" spans="1:22" x14ac:dyDescent="0.35">
      <c r="A291" s="10" t="s">
        <v>193</v>
      </c>
      <c r="B291" s="10" t="s">
        <v>60</v>
      </c>
      <c r="C291" s="10" t="s">
        <v>624</v>
      </c>
      <c r="D291" s="10" t="s">
        <v>625</v>
      </c>
      <c r="E291" s="27">
        <v>771</v>
      </c>
      <c r="F291" s="33"/>
      <c r="G291" s="32">
        <v>40863</v>
      </c>
      <c r="H291" s="32"/>
      <c r="I291" s="38">
        <v>5</v>
      </c>
      <c r="J291" s="38"/>
      <c r="K291" s="39"/>
      <c r="L291" s="24" t="s">
        <v>626</v>
      </c>
      <c r="M291" s="24">
        <v>2011</v>
      </c>
      <c r="N291" s="24">
        <v>1</v>
      </c>
      <c r="O291" s="24">
        <f>IF(ISNUMBER(Table1[[#This Row],[Year Read]]), 1, 0)</f>
        <v>1</v>
      </c>
      <c r="P291" s="24">
        <f>IF(AND(Table1[[#This Row],[Is Finished]],OR(ISBLANK(Table1[[#This Row],[Min Left]]), Table1[[#This Row],[Min Left]]=0)), 1, 0)</f>
        <v>1</v>
      </c>
      <c r="Q291" s="24">
        <f>IF(AND(Table1[[#This Row],[Is Finished]], NOT(Table1[[#This Row],[Is Read]])), 1, 0)</f>
        <v>0</v>
      </c>
      <c r="R291" s="24">
        <f>IF(AND(Table1[[#This Row],[Is Read]], Table1[[#This Row],[Minutes]]&gt;=100), 1, 0)</f>
        <v>1</v>
      </c>
      <c r="S291" s="24">
        <f>IF(AND(Table1[[#This Row],[Is Read]], Table1[[#This Row],[Minutes]]&lt;100), 1, 0)</f>
        <v>0</v>
      </c>
      <c r="T291" s="86">
        <f>IF(Table1[[#This Row],[Is Finished]],(Table1[[#This Row],[Minutes]]-Table1[[#This Row],[Min Left]])/Table1[[#This Row],[Speed]], "")</f>
        <v>771</v>
      </c>
      <c r="U291" s="86">
        <f>IF(Table1[[#This Row],[Is Finished]],Table1[[#This Row],[Min Read]]*(Table1[[#This Row],[Rating]]/5), "")</f>
        <v>771</v>
      </c>
      <c r="V291" s="24">
        <f>IF(Table1[[#This Row],[Read (long)]], Table1[[#This Row],[Rating]], "")</f>
        <v>5</v>
      </c>
    </row>
    <row r="292" spans="1:22" x14ac:dyDescent="0.35">
      <c r="A292" s="10" t="s">
        <v>197</v>
      </c>
      <c r="B292" s="10" t="s">
        <v>58</v>
      </c>
      <c r="C292" s="10" t="s">
        <v>627</v>
      </c>
      <c r="D292" s="10"/>
      <c r="E292" s="27">
        <v>790</v>
      </c>
      <c r="F292" s="33"/>
      <c r="G292" s="32">
        <v>40810</v>
      </c>
      <c r="H292" s="32" t="b">
        <v>1</v>
      </c>
      <c r="I292" s="38">
        <v>5</v>
      </c>
      <c r="J292" s="38"/>
      <c r="K292" s="39"/>
      <c r="L292" s="24" t="s">
        <v>628</v>
      </c>
      <c r="M292" s="24">
        <v>2011</v>
      </c>
      <c r="N292" s="24">
        <v>1</v>
      </c>
      <c r="O292" s="24">
        <f>IF(ISNUMBER(Table1[[#This Row],[Year Read]]), 1, 0)</f>
        <v>1</v>
      </c>
      <c r="P292" s="24">
        <f>IF(AND(Table1[[#This Row],[Is Finished]],OR(ISBLANK(Table1[[#This Row],[Min Left]]), Table1[[#This Row],[Min Left]]=0)), 1, 0)</f>
        <v>1</v>
      </c>
      <c r="Q292" s="24">
        <f>IF(AND(Table1[[#This Row],[Is Finished]], NOT(Table1[[#This Row],[Is Read]])), 1, 0)</f>
        <v>0</v>
      </c>
      <c r="R292" s="24">
        <f>IF(AND(Table1[[#This Row],[Is Read]], Table1[[#This Row],[Minutes]]&gt;=100), 1, 0)</f>
        <v>1</v>
      </c>
      <c r="S292" s="24">
        <f>IF(AND(Table1[[#This Row],[Is Read]], Table1[[#This Row],[Minutes]]&lt;100), 1, 0)</f>
        <v>0</v>
      </c>
      <c r="T292" s="86">
        <f>IF(Table1[[#This Row],[Is Finished]],(Table1[[#This Row],[Minutes]]-Table1[[#This Row],[Min Left]])/Table1[[#This Row],[Speed]], "")</f>
        <v>790</v>
      </c>
      <c r="U292" s="86">
        <f>IF(Table1[[#This Row],[Is Finished]],Table1[[#This Row],[Min Read]]*(Table1[[#This Row],[Rating]]/5), "")</f>
        <v>790</v>
      </c>
      <c r="V292" s="24">
        <f>IF(Table1[[#This Row],[Read (long)]], Table1[[#This Row],[Rating]], "")</f>
        <v>5</v>
      </c>
    </row>
    <row r="293" spans="1:22" x14ac:dyDescent="0.35">
      <c r="A293" s="10" t="s">
        <v>631</v>
      </c>
      <c r="B293" s="10" t="s">
        <v>194</v>
      </c>
      <c r="C293" s="10" t="s">
        <v>632</v>
      </c>
      <c r="D293" s="10" t="s">
        <v>633</v>
      </c>
      <c r="E293" s="27">
        <v>677</v>
      </c>
      <c r="F293" s="33"/>
      <c r="G293" s="32">
        <v>40810</v>
      </c>
      <c r="H293" s="32"/>
      <c r="I293" s="38">
        <v>2</v>
      </c>
      <c r="J293" s="38"/>
      <c r="K293" s="39"/>
      <c r="L293" s="24" t="s">
        <v>634</v>
      </c>
      <c r="M293" s="24">
        <v>2011</v>
      </c>
      <c r="N293" s="24">
        <v>1</v>
      </c>
      <c r="O293" s="24">
        <f>IF(ISNUMBER(Table1[[#This Row],[Year Read]]), 1, 0)</f>
        <v>1</v>
      </c>
      <c r="P293" s="24">
        <f>IF(AND(Table1[[#This Row],[Is Finished]],OR(ISBLANK(Table1[[#This Row],[Min Left]]), Table1[[#This Row],[Min Left]]=0)), 1, 0)</f>
        <v>1</v>
      </c>
      <c r="Q293" s="24">
        <f>IF(AND(Table1[[#This Row],[Is Finished]], NOT(Table1[[#This Row],[Is Read]])), 1, 0)</f>
        <v>0</v>
      </c>
      <c r="R293" s="24">
        <f>IF(AND(Table1[[#This Row],[Is Read]], Table1[[#This Row],[Minutes]]&gt;=100), 1, 0)</f>
        <v>1</v>
      </c>
      <c r="S293" s="24">
        <f>IF(AND(Table1[[#This Row],[Is Read]], Table1[[#This Row],[Minutes]]&lt;100), 1, 0)</f>
        <v>0</v>
      </c>
      <c r="T293" s="86">
        <f>IF(Table1[[#This Row],[Is Finished]],(Table1[[#This Row],[Minutes]]-Table1[[#This Row],[Min Left]])/Table1[[#This Row],[Speed]], "")</f>
        <v>677</v>
      </c>
      <c r="U293" s="86">
        <f>IF(Table1[[#This Row],[Is Finished]],Table1[[#This Row],[Min Read]]*(Table1[[#This Row],[Rating]]/5), "")</f>
        <v>270.8</v>
      </c>
      <c r="V293" s="24">
        <f>IF(Table1[[#This Row],[Read (long)]], Table1[[#This Row],[Rating]], "")</f>
        <v>2</v>
      </c>
    </row>
    <row r="294" spans="1:22" x14ac:dyDescent="0.35">
      <c r="A294" s="10" t="s">
        <v>195</v>
      </c>
      <c r="B294" s="10" t="s">
        <v>196</v>
      </c>
      <c r="C294" s="10" t="s">
        <v>629</v>
      </c>
      <c r="D294" s="10"/>
      <c r="E294" s="24">
        <v>1086</v>
      </c>
      <c r="F294" s="33"/>
      <c r="G294" s="32">
        <v>40810</v>
      </c>
      <c r="H294" s="32"/>
      <c r="I294" s="38">
        <v>5</v>
      </c>
      <c r="J294" s="38"/>
      <c r="K294" s="39"/>
      <c r="L294" s="24" t="s">
        <v>630</v>
      </c>
      <c r="M294" s="24">
        <v>2011</v>
      </c>
      <c r="N294" s="24">
        <v>1</v>
      </c>
      <c r="O294" s="24">
        <f>IF(ISNUMBER(Table1[[#This Row],[Year Read]]), 1, 0)</f>
        <v>1</v>
      </c>
      <c r="P294" s="24">
        <f>IF(AND(Table1[[#This Row],[Is Finished]],OR(ISBLANK(Table1[[#This Row],[Min Left]]), Table1[[#This Row],[Min Left]]=0)), 1, 0)</f>
        <v>1</v>
      </c>
      <c r="Q294" s="24">
        <f>IF(AND(Table1[[#This Row],[Is Finished]], NOT(Table1[[#This Row],[Is Read]])), 1, 0)</f>
        <v>0</v>
      </c>
      <c r="R294" s="24">
        <f>IF(AND(Table1[[#This Row],[Is Read]], Table1[[#This Row],[Minutes]]&gt;=100), 1, 0)</f>
        <v>1</v>
      </c>
      <c r="S294" s="24">
        <f>IF(AND(Table1[[#This Row],[Is Read]], Table1[[#This Row],[Minutes]]&lt;100), 1, 0)</f>
        <v>0</v>
      </c>
      <c r="T294" s="86">
        <f>IF(Table1[[#This Row],[Is Finished]],(Table1[[#This Row],[Minutes]]-Table1[[#This Row],[Min Left]])/Table1[[#This Row],[Speed]], "")</f>
        <v>1086</v>
      </c>
      <c r="U294" s="86">
        <f>IF(Table1[[#This Row],[Is Finished]],Table1[[#This Row],[Min Read]]*(Table1[[#This Row],[Rating]]/5), "")</f>
        <v>1086</v>
      </c>
      <c r="V294" s="24">
        <f>IF(Table1[[#This Row],[Read (long)]], Table1[[#This Row],[Rating]], "")</f>
        <v>5</v>
      </c>
    </row>
    <row r="295" spans="1:22" x14ac:dyDescent="0.35">
      <c r="A295" s="10" t="s">
        <v>198</v>
      </c>
      <c r="B295" s="10" t="s">
        <v>199</v>
      </c>
      <c r="C295" s="10" t="s">
        <v>635</v>
      </c>
      <c r="D295" s="10"/>
      <c r="E295" s="27">
        <v>976</v>
      </c>
      <c r="F295" s="33"/>
      <c r="G295" s="32">
        <v>40754</v>
      </c>
      <c r="H295" s="32"/>
      <c r="I295" s="38">
        <v>2</v>
      </c>
      <c r="J295" s="38"/>
      <c r="K295" s="39"/>
      <c r="L295" s="24" t="s">
        <v>636</v>
      </c>
      <c r="M295" s="24">
        <v>2011</v>
      </c>
      <c r="N295" s="24">
        <v>1</v>
      </c>
      <c r="O295" s="24">
        <f>IF(ISNUMBER(Table1[[#This Row],[Year Read]]), 1, 0)</f>
        <v>1</v>
      </c>
      <c r="P295" s="24">
        <f>IF(AND(Table1[[#This Row],[Is Finished]],OR(ISBLANK(Table1[[#This Row],[Min Left]]), Table1[[#This Row],[Min Left]]=0)), 1, 0)</f>
        <v>1</v>
      </c>
      <c r="Q295" s="24">
        <f>IF(AND(Table1[[#This Row],[Is Finished]], NOT(Table1[[#This Row],[Is Read]])), 1, 0)</f>
        <v>0</v>
      </c>
      <c r="R295" s="24">
        <f>IF(AND(Table1[[#This Row],[Is Read]], Table1[[#This Row],[Minutes]]&gt;=100), 1, 0)</f>
        <v>1</v>
      </c>
      <c r="S295" s="24">
        <f>IF(AND(Table1[[#This Row],[Is Read]], Table1[[#This Row],[Minutes]]&lt;100), 1, 0)</f>
        <v>0</v>
      </c>
      <c r="T295" s="86">
        <f>IF(Table1[[#This Row],[Is Finished]],(Table1[[#This Row],[Minutes]]-Table1[[#This Row],[Min Left]])/Table1[[#This Row],[Speed]], "")</f>
        <v>976</v>
      </c>
      <c r="U295" s="86">
        <f>IF(Table1[[#This Row],[Is Finished]],Table1[[#This Row],[Min Read]]*(Table1[[#This Row],[Rating]]/5), "")</f>
        <v>390.40000000000003</v>
      </c>
      <c r="V295" s="24">
        <f>IF(Table1[[#This Row],[Read (long)]], Table1[[#This Row],[Rating]], "")</f>
        <v>2</v>
      </c>
    </row>
    <row r="296" spans="1:22" x14ac:dyDescent="0.35">
      <c r="A296" s="10" t="s">
        <v>200</v>
      </c>
      <c r="B296" s="10" t="s">
        <v>60</v>
      </c>
      <c r="C296" s="10" t="s">
        <v>637</v>
      </c>
      <c r="D296" s="10" t="s">
        <v>638</v>
      </c>
      <c r="E296" s="27">
        <v>947</v>
      </c>
      <c r="F296" s="33"/>
      <c r="G296" s="32">
        <v>40744</v>
      </c>
      <c r="H296" s="32"/>
      <c r="I296" s="38">
        <v>5</v>
      </c>
      <c r="J296" s="38"/>
      <c r="K296" s="39"/>
      <c r="L296" s="24" t="s">
        <v>639</v>
      </c>
      <c r="M296" s="24">
        <v>2011</v>
      </c>
      <c r="N296" s="24">
        <v>1</v>
      </c>
      <c r="O296" s="24">
        <f>IF(ISNUMBER(Table1[[#This Row],[Year Read]]), 1, 0)</f>
        <v>1</v>
      </c>
      <c r="P296" s="24">
        <f>IF(AND(Table1[[#This Row],[Is Finished]],OR(ISBLANK(Table1[[#This Row],[Min Left]]), Table1[[#This Row],[Min Left]]=0)), 1, 0)</f>
        <v>1</v>
      </c>
      <c r="Q296" s="24">
        <f>IF(AND(Table1[[#This Row],[Is Finished]], NOT(Table1[[#This Row],[Is Read]])), 1, 0)</f>
        <v>0</v>
      </c>
      <c r="R296" s="24">
        <f>IF(AND(Table1[[#This Row],[Is Read]], Table1[[#This Row],[Minutes]]&gt;=100), 1, 0)</f>
        <v>1</v>
      </c>
      <c r="S296" s="24">
        <f>IF(AND(Table1[[#This Row],[Is Read]], Table1[[#This Row],[Minutes]]&lt;100), 1, 0)</f>
        <v>0</v>
      </c>
      <c r="T296" s="86">
        <f>IF(Table1[[#This Row],[Is Finished]],(Table1[[#This Row],[Minutes]]-Table1[[#This Row],[Min Left]])/Table1[[#This Row],[Speed]], "")</f>
        <v>947</v>
      </c>
      <c r="U296" s="86">
        <f>IF(Table1[[#This Row],[Is Finished]],Table1[[#This Row],[Min Read]]*(Table1[[#This Row],[Rating]]/5), "")</f>
        <v>947</v>
      </c>
      <c r="V296" s="24">
        <f>IF(Table1[[#This Row],[Read (long)]], Table1[[#This Row],[Rating]], "")</f>
        <v>5</v>
      </c>
    </row>
    <row r="297" spans="1:22" x14ac:dyDescent="0.35">
      <c r="A297" s="10" t="s">
        <v>201</v>
      </c>
      <c r="B297" s="10" t="s">
        <v>202</v>
      </c>
      <c r="C297" s="10" t="s">
        <v>640</v>
      </c>
      <c r="D297" s="10"/>
      <c r="E297" s="27">
        <v>1180</v>
      </c>
      <c r="F297" s="33"/>
      <c r="G297" s="32">
        <v>40707</v>
      </c>
      <c r="H297" s="32" t="b">
        <v>1</v>
      </c>
      <c r="I297" s="38">
        <v>5</v>
      </c>
      <c r="J297" s="38"/>
      <c r="K297" s="39"/>
      <c r="L297" s="24" t="s">
        <v>641</v>
      </c>
      <c r="M297" s="24">
        <v>2011</v>
      </c>
      <c r="N297" s="24">
        <v>1</v>
      </c>
      <c r="O297" s="24">
        <f>IF(ISNUMBER(Table1[[#This Row],[Year Read]]), 1, 0)</f>
        <v>1</v>
      </c>
      <c r="P297" s="24">
        <f>IF(AND(Table1[[#This Row],[Is Finished]],OR(ISBLANK(Table1[[#This Row],[Min Left]]), Table1[[#This Row],[Min Left]]=0)), 1, 0)</f>
        <v>1</v>
      </c>
      <c r="Q297" s="24">
        <f>IF(AND(Table1[[#This Row],[Is Finished]], NOT(Table1[[#This Row],[Is Read]])), 1, 0)</f>
        <v>0</v>
      </c>
      <c r="R297" s="24">
        <f>IF(AND(Table1[[#This Row],[Is Read]], Table1[[#This Row],[Minutes]]&gt;=100), 1, 0)</f>
        <v>1</v>
      </c>
      <c r="S297" s="24">
        <f>IF(AND(Table1[[#This Row],[Is Read]], Table1[[#This Row],[Minutes]]&lt;100), 1, 0)</f>
        <v>0</v>
      </c>
      <c r="T297" s="86">
        <f>IF(Table1[[#This Row],[Is Finished]],(Table1[[#This Row],[Minutes]]-Table1[[#This Row],[Min Left]])/Table1[[#This Row],[Speed]], "")</f>
        <v>1180</v>
      </c>
      <c r="U297" s="86">
        <f>IF(Table1[[#This Row],[Is Finished]],Table1[[#This Row],[Min Read]]*(Table1[[#This Row],[Rating]]/5), "")</f>
        <v>1180</v>
      </c>
      <c r="V297" s="24">
        <f>IF(Table1[[#This Row],[Read (long)]], Table1[[#This Row],[Rating]], "")</f>
        <v>5</v>
      </c>
    </row>
    <row r="298" spans="1:22" x14ac:dyDescent="0.35">
      <c r="A298" t="s">
        <v>551</v>
      </c>
      <c r="B298" t="s">
        <v>203</v>
      </c>
      <c r="C298" s="6" t="s">
        <v>552</v>
      </c>
      <c r="D298" s="6" t="s">
        <v>550</v>
      </c>
      <c r="E298" s="27">
        <v>674</v>
      </c>
      <c r="F298" s="6">
        <v>0</v>
      </c>
      <c r="G298" s="28">
        <v>40682</v>
      </c>
      <c r="H298" s="28"/>
      <c r="I298" s="41">
        <v>3</v>
      </c>
      <c r="J298" s="41"/>
      <c r="K298" s="41"/>
      <c r="L298" s="26"/>
      <c r="M298" s="24">
        <v>2011</v>
      </c>
      <c r="N298" s="24">
        <v>1</v>
      </c>
      <c r="O298" s="24">
        <f>IF(ISNUMBER(Table1[[#This Row],[Year Read]]), 1, 0)</f>
        <v>1</v>
      </c>
      <c r="P298" s="24">
        <f>IF(AND(Table1[[#This Row],[Is Finished]],OR(ISBLANK(Table1[[#This Row],[Min Left]]), Table1[[#This Row],[Min Left]]=0)), 1, 0)</f>
        <v>1</v>
      </c>
      <c r="Q298" s="24">
        <f>IF(AND(Table1[[#This Row],[Is Finished]], NOT(Table1[[#This Row],[Is Read]])), 1, 0)</f>
        <v>0</v>
      </c>
      <c r="R298" s="24">
        <f>IF(AND(Table1[[#This Row],[Is Read]], Table1[[#This Row],[Minutes]]&gt;=100), 1, 0)</f>
        <v>1</v>
      </c>
      <c r="S298" s="24">
        <f>IF(AND(Table1[[#This Row],[Is Read]], Table1[[#This Row],[Minutes]]&lt;100), 1, 0)</f>
        <v>0</v>
      </c>
      <c r="T298" s="86">
        <f>IF(Table1[[#This Row],[Is Finished]],(Table1[[#This Row],[Minutes]]-Table1[[#This Row],[Min Left]])/Table1[[#This Row],[Speed]], "")</f>
        <v>674</v>
      </c>
      <c r="U298" s="86">
        <f>IF(Table1[[#This Row],[Is Finished]],Table1[[#This Row],[Min Read]]*(Table1[[#This Row],[Rating]]/5), "")</f>
        <v>404.4</v>
      </c>
      <c r="V298" s="24">
        <f>IF(Table1[[#This Row],[Read (long)]], Table1[[#This Row],[Rating]], "")</f>
        <v>3</v>
      </c>
    </row>
    <row r="299" spans="1:22" x14ac:dyDescent="0.35">
      <c r="A299" s="10" t="s">
        <v>204</v>
      </c>
      <c r="B299" s="10" t="s">
        <v>205</v>
      </c>
      <c r="C299" s="10" t="s">
        <v>486</v>
      </c>
      <c r="D299" s="10"/>
      <c r="E299" s="24">
        <v>380</v>
      </c>
      <c r="F299" s="33"/>
      <c r="G299" s="32">
        <v>40653</v>
      </c>
      <c r="H299" s="32"/>
      <c r="I299" s="38">
        <v>3</v>
      </c>
      <c r="J299" s="38"/>
      <c r="K299" s="39"/>
      <c r="L299" s="24" t="s">
        <v>487</v>
      </c>
      <c r="M299" s="24">
        <v>2011</v>
      </c>
      <c r="N299" s="24">
        <v>1</v>
      </c>
      <c r="O299" s="24">
        <f>IF(ISNUMBER(Table1[[#This Row],[Year Read]]), 1, 0)</f>
        <v>1</v>
      </c>
      <c r="P299" s="24">
        <f>IF(AND(Table1[[#This Row],[Is Finished]],OR(ISBLANK(Table1[[#This Row],[Min Left]]), Table1[[#This Row],[Min Left]]=0)), 1, 0)</f>
        <v>1</v>
      </c>
      <c r="Q299" s="24">
        <f>IF(AND(Table1[[#This Row],[Is Finished]], NOT(Table1[[#This Row],[Is Read]])), 1, 0)</f>
        <v>0</v>
      </c>
      <c r="R299" s="24">
        <f>IF(AND(Table1[[#This Row],[Is Read]], Table1[[#This Row],[Minutes]]&gt;=100), 1, 0)</f>
        <v>1</v>
      </c>
      <c r="S299" s="24">
        <f>IF(AND(Table1[[#This Row],[Is Read]], Table1[[#This Row],[Minutes]]&lt;100), 1, 0)</f>
        <v>0</v>
      </c>
      <c r="T299" s="86">
        <f>IF(Table1[[#This Row],[Is Finished]],(Table1[[#This Row],[Minutes]]-Table1[[#This Row],[Min Left]])/Table1[[#This Row],[Speed]], "")</f>
        <v>380</v>
      </c>
      <c r="U299" s="86">
        <f>IF(Table1[[#This Row],[Is Finished]],Table1[[#This Row],[Min Read]]*(Table1[[#This Row],[Rating]]/5), "")</f>
        <v>228</v>
      </c>
      <c r="V299" s="24">
        <f>IF(Table1[[#This Row],[Read (long)]], Table1[[#This Row],[Rating]], "")</f>
        <v>3</v>
      </c>
    </row>
    <row r="300" spans="1:22" x14ac:dyDescent="0.35">
      <c r="A300" s="10" t="s">
        <v>206</v>
      </c>
      <c r="B300" s="10" t="s">
        <v>207</v>
      </c>
      <c r="C300" s="10" t="s">
        <v>488</v>
      </c>
      <c r="D300" s="10"/>
      <c r="E300" s="24">
        <v>9</v>
      </c>
      <c r="F300" s="33"/>
      <c r="G300" s="32">
        <v>40653</v>
      </c>
      <c r="H300" s="32"/>
      <c r="I300" s="38">
        <v>2</v>
      </c>
      <c r="J300" s="38"/>
      <c r="K300" s="39"/>
      <c r="L300" s="24" t="s">
        <v>489</v>
      </c>
      <c r="M300" s="24">
        <v>2011</v>
      </c>
      <c r="N300" s="24">
        <v>1</v>
      </c>
      <c r="O300" s="24">
        <f>IF(ISNUMBER(Table1[[#This Row],[Year Read]]), 1, 0)</f>
        <v>1</v>
      </c>
      <c r="P300" s="24">
        <f>IF(AND(Table1[[#This Row],[Is Finished]],OR(ISBLANK(Table1[[#This Row],[Min Left]]), Table1[[#This Row],[Min Left]]=0)), 1, 0)</f>
        <v>1</v>
      </c>
      <c r="Q300" s="24">
        <f>IF(AND(Table1[[#This Row],[Is Finished]], NOT(Table1[[#This Row],[Is Read]])), 1, 0)</f>
        <v>0</v>
      </c>
      <c r="R300" s="24">
        <f>IF(AND(Table1[[#This Row],[Is Read]], Table1[[#This Row],[Minutes]]&gt;=100), 1, 0)</f>
        <v>0</v>
      </c>
      <c r="S300" s="24">
        <f>IF(AND(Table1[[#This Row],[Is Read]], Table1[[#This Row],[Minutes]]&lt;100), 1, 0)</f>
        <v>1</v>
      </c>
      <c r="T300" s="86">
        <f>IF(Table1[[#This Row],[Is Finished]],(Table1[[#This Row],[Minutes]]-Table1[[#This Row],[Min Left]])/Table1[[#This Row],[Speed]], "")</f>
        <v>9</v>
      </c>
      <c r="U300" s="86">
        <f>IF(Table1[[#This Row],[Is Finished]],Table1[[#This Row],[Min Read]]*(Table1[[#This Row],[Rating]]/5), "")</f>
        <v>3.6</v>
      </c>
      <c r="V300" s="24" t="str">
        <f>IF(Table1[[#This Row],[Read (long)]], Table1[[#This Row],[Rating]], "")</f>
        <v/>
      </c>
    </row>
    <row r="301" spans="1:22" x14ac:dyDescent="0.35">
      <c r="A301" t="s">
        <v>553</v>
      </c>
      <c r="B301" t="s">
        <v>207</v>
      </c>
      <c r="C301" s="6" t="s">
        <v>554</v>
      </c>
      <c r="D301" s="6"/>
      <c r="E301" s="27">
        <v>162</v>
      </c>
      <c r="F301" s="6">
        <v>0</v>
      </c>
      <c r="G301" s="28">
        <v>40635</v>
      </c>
      <c r="H301" s="28"/>
      <c r="I301" s="41">
        <v>3</v>
      </c>
      <c r="J301" s="41"/>
      <c r="K301" s="41"/>
      <c r="L301" s="26"/>
      <c r="M301" s="24">
        <v>2011</v>
      </c>
      <c r="N301" s="24">
        <v>1</v>
      </c>
      <c r="O301" s="24">
        <f>IF(ISNUMBER(Table1[[#This Row],[Year Read]]), 1, 0)</f>
        <v>1</v>
      </c>
      <c r="P301" s="24">
        <f>IF(AND(Table1[[#This Row],[Is Finished]],OR(ISBLANK(Table1[[#This Row],[Min Left]]), Table1[[#This Row],[Min Left]]=0)), 1, 0)</f>
        <v>1</v>
      </c>
      <c r="Q301" s="24">
        <f>IF(AND(Table1[[#This Row],[Is Finished]], NOT(Table1[[#This Row],[Is Read]])), 1, 0)</f>
        <v>0</v>
      </c>
      <c r="R301" s="24">
        <f>IF(AND(Table1[[#This Row],[Is Read]], Table1[[#This Row],[Minutes]]&gt;=100), 1, 0)</f>
        <v>1</v>
      </c>
      <c r="S301" s="24">
        <f>IF(AND(Table1[[#This Row],[Is Read]], Table1[[#This Row],[Minutes]]&lt;100), 1, 0)</f>
        <v>0</v>
      </c>
      <c r="T301" s="86">
        <f>IF(Table1[[#This Row],[Is Finished]],(Table1[[#This Row],[Minutes]]-Table1[[#This Row],[Min Left]])/Table1[[#This Row],[Speed]], "")</f>
        <v>162</v>
      </c>
      <c r="U301" s="86">
        <f>IF(Table1[[#This Row],[Is Finished]],Table1[[#This Row],[Min Read]]*(Table1[[#This Row],[Rating]]/5), "")</f>
        <v>97.2</v>
      </c>
      <c r="V301" s="24">
        <f>IF(Table1[[#This Row],[Read (long)]], Table1[[#This Row],[Rating]], "")</f>
        <v>3</v>
      </c>
    </row>
    <row r="302" spans="1:22" x14ac:dyDescent="0.35">
      <c r="A302" s="10" t="s">
        <v>209</v>
      </c>
      <c r="B302" s="10" t="s">
        <v>64</v>
      </c>
      <c r="C302" s="10" t="s">
        <v>490</v>
      </c>
      <c r="D302" s="10" t="s">
        <v>491</v>
      </c>
      <c r="E302" s="24">
        <v>136</v>
      </c>
      <c r="F302" s="33"/>
      <c r="G302" s="32">
        <v>40611</v>
      </c>
      <c r="H302" s="32"/>
      <c r="I302" s="38">
        <v>5</v>
      </c>
      <c r="J302" s="38"/>
      <c r="K302" s="39"/>
      <c r="L302" s="24" t="s">
        <v>492</v>
      </c>
      <c r="M302" s="24">
        <v>2011</v>
      </c>
      <c r="N302" s="24">
        <v>1</v>
      </c>
      <c r="O302" s="24">
        <f>IF(ISNUMBER(Table1[[#This Row],[Year Read]]), 1, 0)</f>
        <v>1</v>
      </c>
      <c r="P302" s="24">
        <f>IF(AND(Table1[[#This Row],[Is Finished]],OR(ISBLANK(Table1[[#This Row],[Min Left]]), Table1[[#This Row],[Min Left]]=0)), 1, 0)</f>
        <v>1</v>
      </c>
      <c r="Q302" s="24">
        <f>IF(AND(Table1[[#This Row],[Is Finished]], NOT(Table1[[#This Row],[Is Read]])), 1, 0)</f>
        <v>0</v>
      </c>
      <c r="R302" s="24">
        <f>IF(AND(Table1[[#This Row],[Is Read]], Table1[[#This Row],[Minutes]]&gt;=100), 1, 0)</f>
        <v>1</v>
      </c>
      <c r="S302" s="24">
        <f>IF(AND(Table1[[#This Row],[Is Read]], Table1[[#This Row],[Minutes]]&lt;100), 1, 0)</f>
        <v>0</v>
      </c>
      <c r="T302" s="86">
        <f>IF(Table1[[#This Row],[Is Finished]],(Table1[[#This Row],[Minutes]]-Table1[[#This Row],[Min Left]])/Table1[[#This Row],[Speed]], "")</f>
        <v>136</v>
      </c>
      <c r="U302" s="86">
        <f>IF(Table1[[#This Row],[Is Finished]],Table1[[#This Row],[Min Read]]*(Table1[[#This Row],[Rating]]/5), "")</f>
        <v>136</v>
      </c>
      <c r="V302" s="24">
        <f>IF(Table1[[#This Row],[Read (long)]], Table1[[#This Row],[Rating]], "")</f>
        <v>5</v>
      </c>
    </row>
    <row r="303" spans="1:22" x14ac:dyDescent="0.35">
      <c r="A303" s="10" t="s">
        <v>208</v>
      </c>
      <c r="B303" s="10" t="s">
        <v>75</v>
      </c>
      <c r="C303" s="10" t="s">
        <v>75</v>
      </c>
      <c r="D303" s="10"/>
      <c r="E303" s="27">
        <v>468</v>
      </c>
      <c r="F303" s="33"/>
      <c r="G303" s="32">
        <v>40611</v>
      </c>
      <c r="H303" s="32"/>
      <c r="I303" s="38">
        <v>5</v>
      </c>
      <c r="J303" s="38"/>
      <c r="K303" s="39"/>
      <c r="L303" s="24" t="s">
        <v>493</v>
      </c>
      <c r="M303" s="24">
        <v>2011</v>
      </c>
      <c r="N303" s="24">
        <v>1</v>
      </c>
      <c r="O303" s="24">
        <f>IF(ISNUMBER(Table1[[#This Row],[Year Read]]), 1, 0)</f>
        <v>1</v>
      </c>
      <c r="P303" s="24">
        <f>IF(AND(Table1[[#This Row],[Is Finished]],OR(ISBLANK(Table1[[#This Row],[Min Left]]), Table1[[#This Row],[Min Left]]=0)), 1, 0)</f>
        <v>1</v>
      </c>
      <c r="Q303" s="24">
        <f>IF(AND(Table1[[#This Row],[Is Finished]], NOT(Table1[[#This Row],[Is Read]])), 1, 0)</f>
        <v>0</v>
      </c>
      <c r="R303" s="24">
        <f>IF(AND(Table1[[#This Row],[Is Read]], Table1[[#This Row],[Minutes]]&gt;=100), 1, 0)</f>
        <v>1</v>
      </c>
      <c r="S303" s="24">
        <f>IF(AND(Table1[[#This Row],[Is Read]], Table1[[#This Row],[Minutes]]&lt;100), 1, 0)</f>
        <v>0</v>
      </c>
      <c r="T303" s="86">
        <f>IF(Table1[[#This Row],[Is Finished]],(Table1[[#This Row],[Minutes]]-Table1[[#This Row],[Min Left]])/Table1[[#This Row],[Speed]], "")</f>
        <v>468</v>
      </c>
      <c r="U303" s="86">
        <f>IF(Table1[[#This Row],[Is Finished]],Table1[[#This Row],[Min Read]]*(Table1[[#This Row],[Rating]]/5), "")</f>
        <v>468</v>
      </c>
      <c r="V303" s="24">
        <f>IF(Table1[[#This Row],[Read (long)]], Table1[[#This Row],[Rating]], "")</f>
        <v>5</v>
      </c>
    </row>
    <row r="304" spans="1:22" x14ac:dyDescent="0.35">
      <c r="A304" s="10" t="s">
        <v>210</v>
      </c>
      <c r="B304" s="10" t="s">
        <v>211</v>
      </c>
      <c r="C304" s="10" t="s">
        <v>494</v>
      </c>
      <c r="D304" s="10"/>
      <c r="E304" s="27">
        <v>560</v>
      </c>
      <c r="F304" s="33"/>
      <c r="G304" s="32">
        <v>40570</v>
      </c>
      <c r="H304" s="32"/>
      <c r="I304" s="38">
        <v>4</v>
      </c>
      <c r="J304" s="38"/>
      <c r="K304" s="39"/>
      <c r="L304" s="24" t="s">
        <v>495</v>
      </c>
      <c r="M304" s="24">
        <v>2011</v>
      </c>
      <c r="N304" s="24">
        <v>1</v>
      </c>
      <c r="O304" s="24">
        <f>IF(ISNUMBER(Table1[[#This Row],[Year Read]]), 1, 0)</f>
        <v>1</v>
      </c>
      <c r="P304" s="24">
        <f>IF(AND(Table1[[#This Row],[Is Finished]],OR(ISBLANK(Table1[[#This Row],[Min Left]]), Table1[[#This Row],[Min Left]]=0)), 1, 0)</f>
        <v>1</v>
      </c>
      <c r="Q304" s="24">
        <f>IF(AND(Table1[[#This Row],[Is Finished]], NOT(Table1[[#This Row],[Is Read]])), 1, 0)</f>
        <v>0</v>
      </c>
      <c r="R304" s="24">
        <f>IF(AND(Table1[[#This Row],[Is Read]], Table1[[#This Row],[Minutes]]&gt;=100), 1, 0)</f>
        <v>1</v>
      </c>
      <c r="S304" s="24">
        <f>IF(AND(Table1[[#This Row],[Is Read]], Table1[[#This Row],[Minutes]]&lt;100), 1, 0)</f>
        <v>0</v>
      </c>
      <c r="T304" s="86">
        <f>IF(Table1[[#This Row],[Is Finished]],(Table1[[#This Row],[Minutes]]-Table1[[#This Row],[Min Left]])/Table1[[#This Row],[Speed]], "")</f>
        <v>560</v>
      </c>
      <c r="U304" s="86">
        <f>IF(Table1[[#This Row],[Is Finished]],Table1[[#This Row],[Min Read]]*(Table1[[#This Row],[Rating]]/5), "")</f>
        <v>448</v>
      </c>
      <c r="V304" s="24">
        <f>IF(Table1[[#This Row],[Read (long)]], Table1[[#This Row],[Rating]], "")</f>
        <v>4</v>
      </c>
    </row>
    <row r="305" spans="1:22" x14ac:dyDescent="0.35">
      <c r="A305" s="10" t="s">
        <v>212</v>
      </c>
      <c r="B305" s="10" t="s">
        <v>213</v>
      </c>
      <c r="C305" s="10" t="s">
        <v>496</v>
      </c>
      <c r="D305" s="10"/>
      <c r="E305" s="24">
        <v>234</v>
      </c>
      <c r="F305" s="33"/>
      <c r="G305" s="32">
        <v>40563</v>
      </c>
      <c r="H305" s="32"/>
      <c r="I305" s="38">
        <v>1</v>
      </c>
      <c r="J305" s="38"/>
      <c r="K305" s="39"/>
      <c r="L305" s="24" t="s">
        <v>497</v>
      </c>
      <c r="M305" s="24">
        <v>2011</v>
      </c>
      <c r="N305" s="24">
        <v>1</v>
      </c>
      <c r="O305" s="24">
        <f>IF(ISNUMBER(Table1[[#This Row],[Year Read]]), 1, 0)</f>
        <v>1</v>
      </c>
      <c r="P305" s="24">
        <f>IF(AND(Table1[[#This Row],[Is Finished]],OR(ISBLANK(Table1[[#This Row],[Min Left]]), Table1[[#This Row],[Min Left]]=0)), 1, 0)</f>
        <v>1</v>
      </c>
      <c r="Q305" s="24">
        <f>IF(AND(Table1[[#This Row],[Is Finished]], NOT(Table1[[#This Row],[Is Read]])), 1, 0)</f>
        <v>0</v>
      </c>
      <c r="R305" s="24">
        <f>IF(AND(Table1[[#This Row],[Is Read]], Table1[[#This Row],[Minutes]]&gt;=100), 1, 0)</f>
        <v>1</v>
      </c>
      <c r="S305" s="24">
        <f>IF(AND(Table1[[#This Row],[Is Read]], Table1[[#This Row],[Minutes]]&lt;100), 1, 0)</f>
        <v>0</v>
      </c>
      <c r="T305" s="86">
        <f>IF(Table1[[#This Row],[Is Finished]],(Table1[[#This Row],[Minutes]]-Table1[[#This Row],[Min Left]])/Table1[[#This Row],[Speed]], "")</f>
        <v>234</v>
      </c>
      <c r="U305" s="86">
        <f>IF(Table1[[#This Row],[Is Finished]],Table1[[#This Row],[Min Read]]*(Table1[[#This Row],[Rating]]/5), "")</f>
        <v>46.800000000000004</v>
      </c>
      <c r="V305" s="24">
        <f>IF(Table1[[#This Row],[Read (long)]], Table1[[#This Row],[Rating]], "")</f>
        <v>1</v>
      </c>
    </row>
    <row r="306" spans="1:22" x14ac:dyDescent="0.35">
      <c r="A306" t="s">
        <v>214</v>
      </c>
      <c r="B306" t="s">
        <v>215</v>
      </c>
      <c r="C306" s="6" t="s">
        <v>561</v>
      </c>
      <c r="D306" s="6"/>
      <c r="E306" s="27">
        <v>26</v>
      </c>
      <c r="F306" s="6">
        <v>0</v>
      </c>
      <c r="G306" s="28">
        <v>40555</v>
      </c>
      <c r="H306" s="28"/>
      <c r="I306" s="41">
        <v>1</v>
      </c>
      <c r="J306" s="41"/>
      <c r="K306" s="41"/>
      <c r="L306" s="26"/>
      <c r="M306" s="24">
        <v>2011</v>
      </c>
      <c r="N306" s="24">
        <v>1</v>
      </c>
      <c r="O306" s="24">
        <f>IF(ISNUMBER(Table1[[#This Row],[Year Read]]), 1, 0)</f>
        <v>1</v>
      </c>
      <c r="P306" s="24">
        <f>IF(AND(Table1[[#This Row],[Is Finished]],OR(ISBLANK(Table1[[#This Row],[Min Left]]), Table1[[#This Row],[Min Left]]=0)), 1, 0)</f>
        <v>1</v>
      </c>
      <c r="Q306" s="24">
        <f>IF(AND(Table1[[#This Row],[Is Finished]], NOT(Table1[[#This Row],[Is Read]])), 1, 0)</f>
        <v>0</v>
      </c>
      <c r="R306" s="24">
        <f>IF(AND(Table1[[#This Row],[Is Read]], Table1[[#This Row],[Minutes]]&gt;=100), 1, 0)</f>
        <v>0</v>
      </c>
      <c r="S306" s="24">
        <f>IF(AND(Table1[[#This Row],[Is Read]], Table1[[#This Row],[Minutes]]&lt;100), 1, 0)</f>
        <v>1</v>
      </c>
      <c r="T306" s="86">
        <f>IF(Table1[[#This Row],[Is Finished]],(Table1[[#This Row],[Minutes]]-Table1[[#This Row],[Min Left]])/Table1[[#This Row],[Speed]], "")</f>
        <v>26</v>
      </c>
      <c r="U306" s="86">
        <f>IF(Table1[[#This Row],[Is Finished]],Table1[[#This Row],[Min Read]]*(Table1[[#This Row],[Rating]]/5), "")</f>
        <v>5.2</v>
      </c>
      <c r="V306" s="24" t="str">
        <f>IF(Table1[[#This Row],[Read (long)]], Table1[[#This Row],[Rating]], "")</f>
        <v/>
      </c>
    </row>
    <row r="307" spans="1:22" x14ac:dyDescent="0.35">
      <c r="A307" s="10" t="s">
        <v>498</v>
      </c>
      <c r="B307" s="10" t="s">
        <v>216</v>
      </c>
      <c r="C307" s="10" t="s">
        <v>216</v>
      </c>
      <c r="D307" s="10"/>
      <c r="E307" s="27">
        <v>507</v>
      </c>
      <c r="F307" s="33"/>
      <c r="G307" s="32">
        <v>40544</v>
      </c>
      <c r="H307" s="32"/>
      <c r="I307" s="38">
        <v>1</v>
      </c>
      <c r="J307" s="38"/>
      <c r="K307" s="39"/>
      <c r="L307" s="24" t="s">
        <v>499</v>
      </c>
      <c r="M307" s="24">
        <v>2011</v>
      </c>
      <c r="N307" s="24">
        <v>1</v>
      </c>
      <c r="O307" s="24">
        <f>IF(ISNUMBER(Table1[[#This Row],[Year Read]]), 1, 0)</f>
        <v>1</v>
      </c>
      <c r="P307" s="24">
        <f>IF(AND(Table1[[#This Row],[Is Finished]],OR(ISBLANK(Table1[[#This Row],[Min Left]]), Table1[[#This Row],[Min Left]]=0)), 1, 0)</f>
        <v>1</v>
      </c>
      <c r="Q307" s="24">
        <f>IF(AND(Table1[[#This Row],[Is Finished]], NOT(Table1[[#This Row],[Is Read]])), 1, 0)</f>
        <v>0</v>
      </c>
      <c r="R307" s="24">
        <f>IF(AND(Table1[[#This Row],[Is Read]], Table1[[#This Row],[Minutes]]&gt;=100), 1, 0)</f>
        <v>1</v>
      </c>
      <c r="S307" s="24">
        <f>IF(AND(Table1[[#This Row],[Is Read]], Table1[[#This Row],[Minutes]]&lt;100), 1, 0)</f>
        <v>0</v>
      </c>
      <c r="T307" s="86">
        <f>IF(Table1[[#This Row],[Is Finished]],(Table1[[#This Row],[Minutes]]-Table1[[#This Row],[Min Left]])/Table1[[#This Row],[Speed]], "")</f>
        <v>507</v>
      </c>
      <c r="U307" s="86">
        <f>IF(Table1[[#This Row],[Is Finished]],Table1[[#This Row],[Min Read]]*(Table1[[#This Row],[Rating]]/5), "")</f>
        <v>101.4</v>
      </c>
      <c r="V307" s="24">
        <f>IF(Table1[[#This Row],[Read (long)]], Table1[[#This Row],[Rating]], "")</f>
        <v>1</v>
      </c>
    </row>
    <row r="308" spans="1:22" x14ac:dyDescent="0.35">
      <c r="A308" s="10" t="s">
        <v>217</v>
      </c>
      <c r="B308" s="10" t="s">
        <v>218</v>
      </c>
      <c r="C308" s="10" t="s">
        <v>500</v>
      </c>
      <c r="D308" s="10"/>
      <c r="E308" s="24">
        <v>170</v>
      </c>
      <c r="F308" s="33"/>
      <c r="G308" s="32">
        <v>40544</v>
      </c>
      <c r="H308" s="32"/>
      <c r="I308" s="38">
        <v>3</v>
      </c>
      <c r="J308" s="38"/>
      <c r="K308" s="39"/>
      <c r="L308" s="24" t="s">
        <v>501</v>
      </c>
      <c r="M308" s="24">
        <v>2011</v>
      </c>
      <c r="N308" s="24">
        <v>1</v>
      </c>
      <c r="O308" s="24">
        <f>IF(ISNUMBER(Table1[[#This Row],[Year Read]]), 1, 0)</f>
        <v>1</v>
      </c>
      <c r="P308" s="24">
        <f>IF(AND(Table1[[#This Row],[Is Finished]],OR(ISBLANK(Table1[[#This Row],[Min Left]]), Table1[[#This Row],[Min Left]]=0)), 1, 0)</f>
        <v>1</v>
      </c>
      <c r="Q308" s="24">
        <f>IF(AND(Table1[[#This Row],[Is Finished]], NOT(Table1[[#This Row],[Is Read]])), 1, 0)</f>
        <v>0</v>
      </c>
      <c r="R308" s="24">
        <f>IF(AND(Table1[[#This Row],[Is Read]], Table1[[#This Row],[Minutes]]&gt;=100), 1, 0)</f>
        <v>1</v>
      </c>
      <c r="S308" s="24">
        <f>IF(AND(Table1[[#This Row],[Is Read]], Table1[[#This Row],[Minutes]]&lt;100), 1, 0)</f>
        <v>0</v>
      </c>
      <c r="T308" s="86">
        <f>IF(Table1[[#This Row],[Is Finished]],(Table1[[#This Row],[Minutes]]-Table1[[#This Row],[Min Left]])/Table1[[#This Row],[Speed]], "")</f>
        <v>170</v>
      </c>
      <c r="U308" s="86">
        <f>IF(Table1[[#This Row],[Is Finished]],Table1[[#This Row],[Min Read]]*(Table1[[#This Row],[Rating]]/5), "")</f>
        <v>102</v>
      </c>
      <c r="V308" s="24">
        <f>IF(Table1[[#This Row],[Read (long)]], Table1[[#This Row],[Rating]], "")</f>
        <v>3</v>
      </c>
    </row>
    <row r="309" spans="1:22" x14ac:dyDescent="0.35">
      <c r="A309" s="10" t="s">
        <v>219</v>
      </c>
      <c r="B309" s="10" t="s">
        <v>220</v>
      </c>
      <c r="C309" s="10" t="s">
        <v>502</v>
      </c>
      <c r="D309" s="10"/>
      <c r="E309" s="24">
        <v>229</v>
      </c>
      <c r="F309" s="33"/>
      <c r="G309" s="32">
        <v>40543</v>
      </c>
      <c r="H309" s="32" t="b">
        <v>1</v>
      </c>
      <c r="I309" s="38">
        <v>5</v>
      </c>
      <c r="J309" s="38"/>
      <c r="K309" s="39"/>
      <c r="L309" s="24" t="s">
        <v>503</v>
      </c>
      <c r="M309" s="24">
        <v>2011</v>
      </c>
      <c r="N309" s="24">
        <v>1</v>
      </c>
      <c r="O309" s="24">
        <f>IF(ISNUMBER(Table1[[#This Row],[Year Read]]), 1, 0)</f>
        <v>1</v>
      </c>
      <c r="P309" s="24">
        <f>IF(AND(Table1[[#This Row],[Is Finished]],OR(ISBLANK(Table1[[#This Row],[Min Left]]), Table1[[#This Row],[Min Left]]=0)), 1, 0)</f>
        <v>1</v>
      </c>
      <c r="Q309" s="24">
        <f>IF(AND(Table1[[#This Row],[Is Finished]], NOT(Table1[[#This Row],[Is Read]])), 1, 0)</f>
        <v>0</v>
      </c>
      <c r="R309" s="24">
        <f>IF(AND(Table1[[#This Row],[Is Read]], Table1[[#This Row],[Minutes]]&gt;=100), 1, 0)</f>
        <v>1</v>
      </c>
      <c r="S309" s="24">
        <f>IF(AND(Table1[[#This Row],[Is Read]], Table1[[#This Row],[Minutes]]&lt;100), 1, 0)</f>
        <v>0</v>
      </c>
      <c r="T309" s="86">
        <f>IF(Table1[[#This Row],[Is Finished]],(Table1[[#This Row],[Minutes]]-Table1[[#This Row],[Min Left]])/Table1[[#This Row],[Speed]], "")</f>
        <v>229</v>
      </c>
      <c r="U309" s="86">
        <f>IF(Table1[[#This Row],[Is Finished]],Table1[[#This Row],[Min Read]]*(Table1[[#This Row],[Rating]]/5), "")</f>
        <v>229</v>
      </c>
      <c r="V309" s="24">
        <f>IF(Table1[[#This Row],[Read (long)]], Table1[[#This Row],[Rating]], "")</f>
        <v>5</v>
      </c>
    </row>
    <row r="310" spans="1:22" x14ac:dyDescent="0.35">
      <c r="A310" t="s">
        <v>221</v>
      </c>
      <c r="B310" t="s">
        <v>222</v>
      </c>
      <c r="C310" s="6" t="s">
        <v>555</v>
      </c>
      <c r="D310" s="6"/>
      <c r="E310" s="27">
        <v>51</v>
      </c>
      <c r="F310" s="6">
        <v>0</v>
      </c>
      <c r="G310" s="28">
        <v>40533</v>
      </c>
      <c r="H310" s="28"/>
      <c r="I310" s="41">
        <v>3</v>
      </c>
      <c r="J310" s="41"/>
      <c r="K310" s="41"/>
      <c r="L310" s="26"/>
      <c r="M310" s="24">
        <v>2010</v>
      </c>
      <c r="N310" s="24">
        <v>1</v>
      </c>
      <c r="O310" s="24">
        <f>IF(ISNUMBER(Table1[[#This Row],[Year Read]]), 1, 0)</f>
        <v>1</v>
      </c>
      <c r="P310" s="24">
        <f>IF(AND(Table1[[#This Row],[Is Finished]],OR(ISBLANK(Table1[[#This Row],[Min Left]]), Table1[[#This Row],[Min Left]]=0)), 1, 0)</f>
        <v>1</v>
      </c>
      <c r="Q310" s="24">
        <f>IF(AND(Table1[[#This Row],[Is Finished]], NOT(Table1[[#This Row],[Is Read]])), 1, 0)</f>
        <v>0</v>
      </c>
      <c r="R310" s="24">
        <f>IF(AND(Table1[[#This Row],[Is Read]], Table1[[#This Row],[Minutes]]&gt;=100), 1, 0)</f>
        <v>0</v>
      </c>
      <c r="S310" s="24">
        <f>IF(AND(Table1[[#This Row],[Is Read]], Table1[[#This Row],[Minutes]]&lt;100), 1, 0)</f>
        <v>1</v>
      </c>
      <c r="T310" s="86">
        <f>IF(Table1[[#This Row],[Is Finished]],(Table1[[#This Row],[Minutes]]-Table1[[#This Row],[Min Left]])/Table1[[#This Row],[Speed]], "")</f>
        <v>51</v>
      </c>
      <c r="U310" s="86">
        <f>IF(Table1[[#This Row],[Is Finished]],Table1[[#This Row],[Min Read]]*(Table1[[#This Row],[Rating]]/5), "")</f>
        <v>30.599999999999998</v>
      </c>
      <c r="V310" s="24" t="str">
        <f>IF(Table1[[#This Row],[Read (long)]], Table1[[#This Row],[Rating]], "")</f>
        <v/>
      </c>
    </row>
    <row r="311" spans="1:22" x14ac:dyDescent="0.35">
      <c r="A311" s="10" t="s">
        <v>223</v>
      </c>
      <c r="B311" s="10" t="s">
        <v>60</v>
      </c>
      <c r="C311" s="10" t="s">
        <v>504</v>
      </c>
      <c r="D311" s="10" t="s">
        <v>505</v>
      </c>
      <c r="E311" s="27">
        <v>804</v>
      </c>
      <c r="F311" s="33"/>
      <c r="G311" s="32">
        <v>40528</v>
      </c>
      <c r="H311" s="32"/>
      <c r="I311" s="38">
        <v>5</v>
      </c>
      <c r="J311" s="38"/>
      <c r="K311" s="39"/>
      <c r="L311" s="24" t="s">
        <v>506</v>
      </c>
      <c r="M311" s="24">
        <v>2010</v>
      </c>
      <c r="N311" s="24">
        <v>1</v>
      </c>
      <c r="O311" s="24">
        <f>IF(ISNUMBER(Table1[[#This Row],[Year Read]]), 1, 0)</f>
        <v>1</v>
      </c>
      <c r="P311" s="24">
        <f>IF(AND(Table1[[#This Row],[Is Finished]],OR(ISBLANK(Table1[[#This Row],[Min Left]]), Table1[[#This Row],[Min Left]]=0)), 1, 0)</f>
        <v>1</v>
      </c>
      <c r="Q311" s="24">
        <f>IF(AND(Table1[[#This Row],[Is Finished]], NOT(Table1[[#This Row],[Is Read]])), 1, 0)</f>
        <v>0</v>
      </c>
      <c r="R311" s="24">
        <f>IF(AND(Table1[[#This Row],[Is Read]], Table1[[#This Row],[Minutes]]&gt;=100), 1, 0)</f>
        <v>1</v>
      </c>
      <c r="S311" s="24">
        <f>IF(AND(Table1[[#This Row],[Is Read]], Table1[[#This Row],[Minutes]]&lt;100), 1, 0)</f>
        <v>0</v>
      </c>
      <c r="T311" s="86">
        <f>IF(Table1[[#This Row],[Is Finished]],(Table1[[#This Row],[Minutes]]-Table1[[#This Row],[Min Left]])/Table1[[#This Row],[Speed]], "")</f>
        <v>804</v>
      </c>
      <c r="U311" s="86">
        <f>IF(Table1[[#This Row],[Is Finished]],Table1[[#This Row],[Min Read]]*(Table1[[#This Row],[Rating]]/5), "")</f>
        <v>804</v>
      </c>
      <c r="V311" s="24">
        <f>IF(Table1[[#This Row],[Read (long)]], Table1[[#This Row],[Rating]], "")</f>
        <v>5</v>
      </c>
    </row>
    <row r="312" spans="1:22" x14ac:dyDescent="0.35">
      <c r="A312" s="10" t="s">
        <v>224</v>
      </c>
      <c r="B312" s="10" t="s">
        <v>75</v>
      </c>
      <c r="C312" s="10" t="s">
        <v>507</v>
      </c>
      <c r="D312" s="10" t="s">
        <v>508</v>
      </c>
      <c r="E312" s="27">
        <v>605</v>
      </c>
      <c r="F312" s="33"/>
      <c r="G312" s="32">
        <v>40514</v>
      </c>
      <c r="H312" s="32" t="b">
        <v>1</v>
      </c>
      <c r="I312" s="38">
        <v>5</v>
      </c>
      <c r="J312" s="38"/>
      <c r="K312" s="39"/>
      <c r="L312" s="24" t="s">
        <v>509</v>
      </c>
      <c r="M312" s="24">
        <v>2010</v>
      </c>
      <c r="N312" s="24">
        <v>1</v>
      </c>
      <c r="O312" s="24">
        <f>IF(ISNUMBER(Table1[[#This Row],[Year Read]]), 1, 0)</f>
        <v>1</v>
      </c>
      <c r="P312" s="24">
        <f>IF(AND(Table1[[#This Row],[Is Finished]],OR(ISBLANK(Table1[[#This Row],[Min Left]]), Table1[[#This Row],[Min Left]]=0)), 1, 0)</f>
        <v>1</v>
      </c>
      <c r="Q312" s="24">
        <f>IF(AND(Table1[[#This Row],[Is Finished]], NOT(Table1[[#This Row],[Is Read]])), 1, 0)</f>
        <v>0</v>
      </c>
      <c r="R312" s="24">
        <f>IF(AND(Table1[[#This Row],[Is Read]], Table1[[#This Row],[Minutes]]&gt;=100), 1, 0)</f>
        <v>1</v>
      </c>
      <c r="S312" s="24">
        <f>IF(AND(Table1[[#This Row],[Is Read]], Table1[[#This Row],[Minutes]]&lt;100), 1, 0)</f>
        <v>0</v>
      </c>
      <c r="T312" s="86">
        <f>IF(Table1[[#This Row],[Is Finished]],(Table1[[#This Row],[Minutes]]-Table1[[#This Row],[Min Left]])/Table1[[#This Row],[Speed]], "")</f>
        <v>605</v>
      </c>
      <c r="U312" s="86">
        <f>IF(Table1[[#This Row],[Is Finished]],Table1[[#This Row],[Min Read]]*(Table1[[#This Row],[Rating]]/5), "")</f>
        <v>605</v>
      </c>
      <c r="V312" s="24">
        <f>IF(Table1[[#This Row],[Read (long)]], Table1[[#This Row],[Rating]], "")</f>
        <v>5</v>
      </c>
    </row>
    <row r="313" spans="1:22" x14ac:dyDescent="0.35">
      <c r="A313" t="s">
        <v>225</v>
      </c>
      <c r="B313" t="s">
        <v>226</v>
      </c>
      <c r="C313" s="6" t="s">
        <v>556</v>
      </c>
      <c r="D313" s="6"/>
      <c r="E313" s="27">
        <v>1069</v>
      </c>
      <c r="F313" s="6">
        <v>0</v>
      </c>
      <c r="G313" s="28">
        <v>40474</v>
      </c>
      <c r="H313" s="28"/>
      <c r="I313" s="41">
        <v>4</v>
      </c>
      <c r="J313" s="41"/>
      <c r="K313" s="41"/>
      <c r="L313" s="26"/>
      <c r="M313" s="24">
        <v>2010</v>
      </c>
      <c r="N313" s="24">
        <v>1</v>
      </c>
      <c r="O313" s="24">
        <f>IF(ISNUMBER(Table1[[#This Row],[Year Read]]), 1, 0)</f>
        <v>1</v>
      </c>
      <c r="P313" s="24">
        <f>IF(AND(Table1[[#This Row],[Is Finished]],OR(ISBLANK(Table1[[#This Row],[Min Left]]), Table1[[#This Row],[Min Left]]=0)), 1, 0)</f>
        <v>1</v>
      </c>
      <c r="Q313" s="24">
        <f>IF(AND(Table1[[#This Row],[Is Finished]], NOT(Table1[[#This Row],[Is Read]])), 1, 0)</f>
        <v>0</v>
      </c>
      <c r="R313" s="24">
        <f>IF(AND(Table1[[#This Row],[Is Read]], Table1[[#This Row],[Minutes]]&gt;=100), 1, 0)</f>
        <v>1</v>
      </c>
      <c r="S313" s="24">
        <f>IF(AND(Table1[[#This Row],[Is Read]], Table1[[#This Row],[Minutes]]&lt;100), 1, 0)</f>
        <v>0</v>
      </c>
      <c r="T313" s="86">
        <f>IF(Table1[[#This Row],[Is Finished]],(Table1[[#This Row],[Minutes]]-Table1[[#This Row],[Min Left]])/Table1[[#This Row],[Speed]], "")</f>
        <v>1069</v>
      </c>
      <c r="U313" s="86">
        <f>IF(Table1[[#This Row],[Is Finished]],Table1[[#This Row],[Min Read]]*(Table1[[#This Row],[Rating]]/5), "")</f>
        <v>855.2</v>
      </c>
      <c r="V313" s="24">
        <f>IF(Table1[[#This Row],[Read (long)]], Table1[[#This Row],[Rating]], "")</f>
        <v>4</v>
      </c>
    </row>
    <row r="314" spans="1:22" x14ac:dyDescent="0.35">
      <c r="A314" s="10" t="s">
        <v>510</v>
      </c>
      <c r="B314" s="10" t="s">
        <v>227</v>
      </c>
      <c r="C314" s="10" t="s">
        <v>511</v>
      </c>
      <c r="D314" s="10"/>
      <c r="E314" s="27">
        <v>68</v>
      </c>
      <c r="F314" s="33"/>
      <c r="G314" s="32">
        <v>40466</v>
      </c>
      <c r="H314" s="32"/>
      <c r="I314" s="38">
        <v>1</v>
      </c>
      <c r="J314" s="38"/>
      <c r="K314" s="39"/>
      <c r="L314" s="24" t="s">
        <v>512</v>
      </c>
      <c r="M314" s="24">
        <v>2010</v>
      </c>
      <c r="N314" s="24">
        <v>1</v>
      </c>
      <c r="O314" s="24">
        <f>IF(ISNUMBER(Table1[[#This Row],[Year Read]]), 1, 0)</f>
        <v>1</v>
      </c>
      <c r="P314" s="24">
        <f>IF(AND(Table1[[#This Row],[Is Finished]],OR(ISBLANK(Table1[[#This Row],[Min Left]]), Table1[[#This Row],[Min Left]]=0)), 1, 0)</f>
        <v>1</v>
      </c>
      <c r="Q314" s="24">
        <f>IF(AND(Table1[[#This Row],[Is Finished]], NOT(Table1[[#This Row],[Is Read]])), 1, 0)</f>
        <v>0</v>
      </c>
      <c r="R314" s="24">
        <f>IF(AND(Table1[[#This Row],[Is Read]], Table1[[#This Row],[Minutes]]&gt;=100), 1, 0)</f>
        <v>0</v>
      </c>
      <c r="S314" s="24">
        <f>IF(AND(Table1[[#This Row],[Is Read]], Table1[[#This Row],[Minutes]]&lt;100), 1, 0)</f>
        <v>1</v>
      </c>
      <c r="T314" s="86">
        <f>IF(Table1[[#This Row],[Is Finished]],(Table1[[#This Row],[Minutes]]-Table1[[#This Row],[Min Left]])/Table1[[#This Row],[Speed]], "")</f>
        <v>68</v>
      </c>
      <c r="U314" s="86">
        <f>IF(Table1[[#This Row],[Is Finished]],Table1[[#This Row],[Min Read]]*(Table1[[#This Row],[Rating]]/5), "")</f>
        <v>13.600000000000001</v>
      </c>
      <c r="V314" s="24" t="str">
        <f>IF(Table1[[#This Row],[Read (long)]], Table1[[#This Row],[Rating]], "")</f>
        <v/>
      </c>
    </row>
    <row r="315" spans="1:22" x14ac:dyDescent="0.35">
      <c r="A315" s="10" t="s">
        <v>228</v>
      </c>
      <c r="B315" s="10" t="s">
        <v>229</v>
      </c>
      <c r="C315" s="10" t="s">
        <v>513</v>
      </c>
      <c r="D315" s="10"/>
      <c r="E315" s="27">
        <v>485</v>
      </c>
      <c r="F315" s="33"/>
      <c r="G315" s="32">
        <v>40443</v>
      </c>
      <c r="H315" s="32"/>
      <c r="I315" s="38">
        <v>3</v>
      </c>
      <c r="J315" s="38"/>
      <c r="K315" s="39"/>
      <c r="L315" s="24" t="s">
        <v>514</v>
      </c>
      <c r="M315" s="24">
        <v>2010</v>
      </c>
      <c r="N315" s="24">
        <v>1</v>
      </c>
      <c r="O315" s="24">
        <f>IF(ISNUMBER(Table1[[#This Row],[Year Read]]), 1, 0)</f>
        <v>1</v>
      </c>
      <c r="P315" s="24">
        <f>IF(AND(Table1[[#This Row],[Is Finished]],OR(ISBLANK(Table1[[#This Row],[Min Left]]), Table1[[#This Row],[Min Left]]=0)), 1, 0)</f>
        <v>1</v>
      </c>
      <c r="Q315" s="24">
        <f>IF(AND(Table1[[#This Row],[Is Finished]], NOT(Table1[[#This Row],[Is Read]])), 1, 0)</f>
        <v>0</v>
      </c>
      <c r="R315" s="24">
        <f>IF(AND(Table1[[#This Row],[Is Read]], Table1[[#This Row],[Minutes]]&gt;=100), 1, 0)</f>
        <v>1</v>
      </c>
      <c r="S315" s="24">
        <f>IF(AND(Table1[[#This Row],[Is Read]], Table1[[#This Row],[Minutes]]&lt;100), 1, 0)</f>
        <v>0</v>
      </c>
      <c r="T315" s="86">
        <f>IF(Table1[[#This Row],[Is Finished]],(Table1[[#This Row],[Minutes]]-Table1[[#This Row],[Min Left]])/Table1[[#This Row],[Speed]], "")</f>
        <v>485</v>
      </c>
      <c r="U315" s="86">
        <f>IF(Table1[[#This Row],[Is Finished]],Table1[[#This Row],[Min Read]]*(Table1[[#This Row],[Rating]]/5), "")</f>
        <v>291</v>
      </c>
      <c r="V315" s="24">
        <f>IF(Table1[[#This Row],[Read (long)]], Table1[[#This Row],[Rating]], "")</f>
        <v>3</v>
      </c>
    </row>
    <row r="316" spans="1:22" x14ac:dyDescent="0.35">
      <c r="A316" s="10" t="s">
        <v>230</v>
      </c>
      <c r="B316" s="10" t="s">
        <v>231</v>
      </c>
      <c r="C316" s="10" t="s">
        <v>231</v>
      </c>
      <c r="D316" s="10"/>
      <c r="E316" s="24">
        <v>186</v>
      </c>
      <c r="F316" s="33"/>
      <c r="G316" s="32">
        <v>40438</v>
      </c>
      <c r="H316" s="32"/>
      <c r="I316" s="38">
        <v>2</v>
      </c>
      <c r="J316" s="38"/>
      <c r="K316" s="39"/>
      <c r="L316" s="24" t="s">
        <v>515</v>
      </c>
      <c r="M316" s="24">
        <v>2010</v>
      </c>
      <c r="N316" s="24">
        <v>1</v>
      </c>
      <c r="O316" s="24">
        <f>IF(ISNUMBER(Table1[[#This Row],[Year Read]]), 1, 0)</f>
        <v>1</v>
      </c>
      <c r="P316" s="24">
        <f>IF(AND(Table1[[#This Row],[Is Finished]],OR(ISBLANK(Table1[[#This Row],[Min Left]]), Table1[[#This Row],[Min Left]]=0)), 1, 0)</f>
        <v>1</v>
      </c>
      <c r="Q316" s="24">
        <f>IF(AND(Table1[[#This Row],[Is Finished]], NOT(Table1[[#This Row],[Is Read]])), 1, 0)</f>
        <v>0</v>
      </c>
      <c r="R316" s="24">
        <f>IF(AND(Table1[[#This Row],[Is Read]], Table1[[#This Row],[Minutes]]&gt;=100), 1, 0)</f>
        <v>1</v>
      </c>
      <c r="S316" s="24">
        <f>IF(AND(Table1[[#This Row],[Is Read]], Table1[[#This Row],[Minutes]]&lt;100), 1, 0)</f>
        <v>0</v>
      </c>
      <c r="T316" s="86">
        <f>IF(Table1[[#This Row],[Is Finished]],(Table1[[#This Row],[Minutes]]-Table1[[#This Row],[Min Left]])/Table1[[#This Row],[Speed]], "")</f>
        <v>186</v>
      </c>
      <c r="U316" s="86">
        <f>IF(Table1[[#This Row],[Is Finished]],Table1[[#This Row],[Min Read]]*(Table1[[#This Row],[Rating]]/5), "")</f>
        <v>74.400000000000006</v>
      </c>
      <c r="V316" s="24">
        <f>IF(Table1[[#This Row],[Read (long)]], Table1[[#This Row],[Rating]], "")</f>
        <v>2</v>
      </c>
    </row>
    <row r="317" spans="1:22" x14ac:dyDescent="0.35">
      <c r="A317" s="10" t="s">
        <v>232</v>
      </c>
      <c r="B317" s="10" t="s">
        <v>77</v>
      </c>
      <c r="C317" s="10" t="s">
        <v>516</v>
      </c>
      <c r="D317" s="10"/>
      <c r="E317" s="27">
        <v>499</v>
      </c>
      <c r="F317" s="33"/>
      <c r="G317" s="32">
        <v>40408</v>
      </c>
      <c r="H317" s="32"/>
      <c r="I317" s="38">
        <v>5</v>
      </c>
      <c r="J317" s="38"/>
      <c r="K317" s="39"/>
      <c r="L317" s="24" t="s">
        <v>517</v>
      </c>
      <c r="M317" s="24">
        <v>2010</v>
      </c>
      <c r="N317" s="24">
        <v>1</v>
      </c>
      <c r="O317" s="24">
        <f>IF(ISNUMBER(Table1[[#This Row],[Year Read]]), 1, 0)</f>
        <v>1</v>
      </c>
      <c r="P317" s="24">
        <f>IF(AND(Table1[[#This Row],[Is Finished]],OR(ISBLANK(Table1[[#This Row],[Min Left]]), Table1[[#This Row],[Min Left]]=0)), 1, 0)</f>
        <v>1</v>
      </c>
      <c r="Q317" s="24">
        <f>IF(AND(Table1[[#This Row],[Is Finished]], NOT(Table1[[#This Row],[Is Read]])), 1, 0)</f>
        <v>0</v>
      </c>
      <c r="R317" s="24">
        <f>IF(AND(Table1[[#This Row],[Is Read]], Table1[[#This Row],[Minutes]]&gt;=100), 1, 0)</f>
        <v>1</v>
      </c>
      <c r="S317" s="24">
        <f>IF(AND(Table1[[#This Row],[Is Read]], Table1[[#This Row],[Minutes]]&lt;100), 1, 0)</f>
        <v>0</v>
      </c>
      <c r="T317" s="86">
        <f>IF(Table1[[#This Row],[Is Finished]],(Table1[[#This Row],[Minutes]]-Table1[[#This Row],[Min Left]])/Table1[[#This Row],[Speed]], "")</f>
        <v>499</v>
      </c>
      <c r="U317" s="86">
        <f>IF(Table1[[#This Row],[Is Finished]],Table1[[#This Row],[Min Read]]*(Table1[[#This Row],[Rating]]/5), "")</f>
        <v>499</v>
      </c>
      <c r="V317" s="24">
        <f>IF(Table1[[#This Row],[Read (long)]], Table1[[#This Row],[Rating]], "")</f>
        <v>5</v>
      </c>
    </row>
    <row r="318" spans="1:22" x14ac:dyDescent="0.35">
      <c r="A318" s="10" t="s">
        <v>233</v>
      </c>
      <c r="B318" s="10" t="s">
        <v>60</v>
      </c>
      <c r="C318" s="10" t="s">
        <v>518</v>
      </c>
      <c r="D318" s="10" t="s">
        <v>519</v>
      </c>
      <c r="E318" s="27">
        <v>1215</v>
      </c>
      <c r="F318" s="33"/>
      <c r="G318" s="32">
        <v>40405</v>
      </c>
      <c r="H318" s="32"/>
      <c r="I318" s="38">
        <v>5</v>
      </c>
      <c r="J318" s="38"/>
      <c r="K318" s="39"/>
      <c r="L318" s="24" t="s">
        <v>520</v>
      </c>
      <c r="M318" s="24">
        <v>2010</v>
      </c>
      <c r="N318" s="24">
        <v>1</v>
      </c>
      <c r="O318" s="24">
        <f>IF(ISNUMBER(Table1[[#This Row],[Year Read]]), 1, 0)</f>
        <v>1</v>
      </c>
      <c r="P318" s="24">
        <f>IF(AND(Table1[[#This Row],[Is Finished]],OR(ISBLANK(Table1[[#This Row],[Min Left]]), Table1[[#This Row],[Min Left]]=0)), 1, 0)</f>
        <v>1</v>
      </c>
      <c r="Q318" s="24">
        <f>IF(AND(Table1[[#This Row],[Is Finished]], NOT(Table1[[#This Row],[Is Read]])), 1, 0)</f>
        <v>0</v>
      </c>
      <c r="R318" s="24">
        <f>IF(AND(Table1[[#This Row],[Is Read]], Table1[[#This Row],[Minutes]]&gt;=100), 1, 0)</f>
        <v>1</v>
      </c>
      <c r="S318" s="24">
        <f>IF(AND(Table1[[#This Row],[Is Read]], Table1[[#This Row],[Minutes]]&lt;100), 1, 0)</f>
        <v>0</v>
      </c>
      <c r="T318" s="86">
        <f>IF(Table1[[#This Row],[Is Finished]],(Table1[[#This Row],[Minutes]]-Table1[[#This Row],[Min Left]])/Table1[[#This Row],[Speed]], "")</f>
        <v>1215</v>
      </c>
      <c r="U318" s="86">
        <f>IF(Table1[[#This Row],[Is Finished]],Table1[[#This Row],[Min Read]]*(Table1[[#This Row],[Rating]]/5), "")</f>
        <v>1215</v>
      </c>
      <c r="V318" s="24">
        <f>IF(Table1[[#This Row],[Read (long)]], Table1[[#This Row],[Rating]], "")</f>
        <v>5</v>
      </c>
    </row>
    <row r="319" spans="1:22" x14ac:dyDescent="0.35">
      <c r="A319" s="10" t="s">
        <v>234</v>
      </c>
      <c r="B319" s="10" t="s">
        <v>235</v>
      </c>
      <c r="C319" s="10" t="s">
        <v>521</v>
      </c>
      <c r="D319" s="10"/>
      <c r="E319" s="24">
        <v>360</v>
      </c>
      <c r="F319" s="33"/>
      <c r="G319" s="32">
        <v>40402</v>
      </c>
      <c r="H319" s="32"/>
      <c r="I319" s="38">
        <v>4</v>
      </c>
      <c r="J319" s="38"/>
      <c r="K319" s="39"/>
      <c r="L319" s="24" t="s">
        <v>522</v>
      </c>
      <c r="M319" s="24">
        <v>2010</v>
      </c>
      <c r="N319" s="24">
        <v>1</v>
      </c>
      <c r="O319" s="24">
        <f>IF(ISNUMBER(Table1[[#This Row],[Year Read]]), 1, 0)</f>
        <v>1</v>
      </c>
      <c r="P319" s="24">
        <f>IF(AND(Table1[[#This Row],[Is Finished]],OR(ISBLANK(Table1[[#This Row],[Min Left]]), Table1[[#This Row],[Min Left]]=0)), 1, 0)</f>
        <v>1</v>
      </c>
      <c r="Q319" s="24">
        <f>IF(AND(Table1[[#This Row],[Is Finished]], NOT(Table1[[#This Row],[Is Read]])), 1, 0)</f>
        <v>0</v>
      </c>
      <c r="R319" s="24">
        <f>IF(AND(Table1[[#This Row],[Is Read]], Table1[[#This Row],[Minutes]]&gt;=100), 1, 0)</f>
        <v>1</v>
      </c>
      <c r="S319" s="24">
        <f>IF(AND(Table1[[#This Row],[Is Read]], Table1[[#This Row],[Minutes]]&lt;100), 1, 0)</f>
        <v>0</v>
      </c>
      <c r="T319" s="86">
        <f>IF(Table1[[#This Row],[Is Finished]],(Table1[[#This Row],[Minutes]]-Table1[[#This Row],[Min Left]])/Table1[[#This Row],[Speed]], "")</f>
        <v>360</v>
      </c>
      <c r="U319" s="86">
        <f>IF(Table1[[#This Row],[Is Finished]],Table1[[#This Row],[Min Read]]*(Table1[[#This Row],[Rating]]/5), "")</f>
        <v>288</v>
      </c>
      <c r="V319" s="24">
        <f>IF(Table1[[#This Row],[Read (long)]], Table1[[#This Row],[Rating]], "")</f>
        <v>4</v>
      </c>
    </row>
    <row r="320" spans="1:22" x14ac:dyDescent="0.35">
      <c r="A320" s="10" t="s">
        <v>236</v>
      </c>
      <c r="B320" s="10" t="s">
        <v>237</v>
      </c>
      <c r="C320" s="10" t="s">
        <v>523</v>
      </c>
      <c r="D320" s="10" t="s">
        <v>524</v>
      </c>
      <c r="E320" s="27">
        <v>2212</v>
      </c>
      <c r="F320" s="33"/>
      <c r="G320" s="32">
        <v>40365</v>
      </c>
      <c r="H320" s="32"/>
      <c r="I320" s="38">
        <v>2</v>
      </c>
      <c r="J320" s="38"/>
      <c r="K320" s="39"/>
      <c r="L320" s="24" t="s">
        <v>525</v>
      </c>
      <c r="M320" s="24">
        <v>2010</v>
      </c>
      <c r="N320" s="24">
        <v>1</v>
      </c>
      <c r="O320" s="24">
        <f>IF(ISNUMBER(Table1[[#This Row],[Year Read]]), 1, 0)</f>
        <v>1</v>
      </c>
      <c r="P320" s="24">
        <f>IF(AND(Table1[[#This Row],[Is Finished]],OR(ISBLANK(Table1[[#This Row],[Min Left]]), Table1[[#This Row],[Min Left]]=0)), 1, 0)</f>
        <v>1</v>
      </c>
      <c r="Q320" s="24">
        <f>IF(AND(Table1[[#This Row],[Is Finished]], NOT(Table1[[#This Row],[Is Read]])), 1, 0)</f>
        <v>0</v>
      </c>
      <c r="R320" s="24">
        <f>IF(AND(Table1[[#This Row],[Is Read]], Table1[[#This Row],[Minutes]]&gt;=100), 1, 0)</f>
        <v>1</v>
      </c>
      <c r="S320" s="24">
        <f>IF(AND(Table1[[#This Row],[Is Read]], Table1[[#This Row],[Minutes]]&lt;100), 1, 0)</f>
        <v>0</v>
      </c>
      <c r="T320" s="86">
        <f>IF(Table1[[#This Row],[Is Finished]],(Table1[[#This Row],[Minutes]]-Table1[[#This Row],[Min Left]])/Table1[[#This Row],[Speed]], "")</f>
        <v>2212</v>
      </c>
      <c r="U320" s="86">
        <f>IF(Table1[[#This Row],[Is Finished]],Table1[[#This Row],[Min Read]]*(Table1[[#This Row],[Rating]]/5), "")</f>
        <v>884.80000000000007</v>
      </c>
      <c r="V320" s="24">
        <f>IF(Table1[[#This Row],[Read (long)]], Table1[[#This Row],[Rating]], "")</f>
        <v>2</v>
      </c>
    </row>
    <row r="321" spans="1:22" x14ac:dyDescent="0.35">
      <c r="A321" s="10" t="s">
        <v>238</v>
      </c>
      <c r="B321" s="10" t="s">
        <v>60</v>
      </c>
      <c r="C321" s="10" t="s">
        <v>526</v>
      </c>
      <c r="D321" s="10" t="s">
        <v>527</v>
      </c>
      <c r="E321" s="24">
        <v>849</v>
      </c>
      <c r="F321" s="33"/>
      <c r="G321" s="32">
        <v>40331</v>
      </c>
      <c r="H321" s="32"/>
      <c r="I321" s="38">
        <v>5</v>
      </c>
      <c r="J321" s="38"/>
      <c r="K321" s="39"/>
      <c r="L321" s="24" t="s">
        <v>528</v>
      </c>
      <c r="M321" s="24">
        <v>2010</v>
      </c>
      <c r="N321" s="24">
        <v>1</v>
      </c>
      <c r="O321" s="24">
        <f>IF(ISNUMBER(Table1[[#This Row],[Year Read]]), 1, 0)</f>
        <v>1</v>
      </c>
      <c r="P321" s="24">
        <f>IF(AND(Table1[[#This Row],[Is Finished]],OR(ISBLANK(Table1[[#This Row],[Min Left]]), Table1[[#This Row],[Min Left]]=0)), 1, 0)</f>
        <v>1</v>
      </c>
      <c r="Q321" s="24">
        <f>IF(AND(Table1[[#This Row],[Is Finished]], NOT(Table1[[#This Row],[Is Read]])), 1, 0)</f>
        <v>0</v>
      </c>
      <c r="R321" s="24">
        <f>IF(AND(Table1[[#This Row],[Is Read]], Table1[[#This Row],[Minutes]]&gt;=100), 1, 0)</f>
        <v>1</v>
      </c>
      <c r="S321" s="24">
        <f>IF(AND(Table1[[#This Row],[Is Read]], Table1[[#This Row],[Minutes]]&lt;100), 1, 0)</f>
        <v>0</v>
      </c>
      <c r="T321" s="86">
        <f>IF(Table1[[#This Row],[Is Finished]],(Table1[[#This Row],[Minutes]]-Table1[[#This Row],[Min Left]])/Table1[[#This Row],[Speed]], "")</f>
        <v>849</v>
      </c>
      <c r="U321" s="86">
        <f>IF(Table1[[#This Row],[Is Finished]],Table1[[#This Row],[Min Read]]*(Table1[[#This Row],[Rating]]/5), "")</f>
        <v>849</v>
      </c>
      <c r="V321" s="24">
        <f>IF(Table1[[#This Row],[Read (long)]], Table1[[#This Row],[Rating]], "")</f>
        <v>5</v>
      </c>
    </row>
    <row r="322" spans="1:22" x14ac:dyDescent="0.35">
      <c r="A322" s="10" t="s">
        <v>1026</v>
      </c>
      <c r="B322" s="10" t="s">
        <v>110</v>
      </c>
      <c r="C322" s="10" t="s">
        <v>529</v>
      </c>
      <c r="D322" s="10"/>
      <c r="E322" s="24">
        <v>135</v>
      </c>
      <c r="F322" s="33"/>
      <c r="G322" s="32">
        <v>40321</v>
      </c>
      <c r="H322" s="32"/>
      <c r="I322" s="38">
        <v>4</v>
      </c>
      <c r="J322" s="38"/>
      <c r="K322" s="39"/>
      <c r="L322" s="24" t="s">
        <v>530</v>
      </c>
      <c r="M322" s="24">
        <v>2010</v>
      </c>
      <c r="N322" s="24">
        <v>1</v>
      </c>
      <c r="O322" s="24">
        <f>IF(ISNUMBER(Table1[[#This Row],[Year Read]]), 1, 0)</f>
        <v>1</v>
      </c>
      <c r="P322" s="24">
        <f>IF(AND(Table1[[#This Row],[Is Finished]],OR(ISBLANK(Table1[[#This Row],[Min Left]]), Table1[[#This Row],[Min Left]]=0)), 1, 0)</f>
        <v>1</v>
      </c>
      <c r="Q322" s="24">
        <f>IF(AND(Table1[[#This Row],[Is Finished]], NOT(Table1[[#This Row],[Is Read]])), 1, 0)</f>
        <v>0</v>
      </c>
      <c r="R322" s="24">
        <f>IF(AND(Table1[[#This Row],[Is Read]], Table1[[#This Row],[Minutes]]&gt;=100), 1, 0)</f>
        <v>1</v>
      </c>
      <c r="S322" s="24">
        <f>IF(AND(Table1[[#This Row],[Is Read]], Table1[[#This Row],[Minutes]]&lt;100), 1, 0)</f>
        <v>0</v>
      </c>
      <c r="T322" s="86">
        <f>IF(Table1[[#This Row],[Is Finished]],(Table1[[#This Row],[Minutes]]-Table1[[#This Row],[Min Left]])/Table1[[#This Row],[Speed]], "")</f>
        <v>135</v>
      </c>
      <c r="U322" s="86">
        <f>IF(Table1[[#This Row],[Is Finished]],Table1[[#This Row],[Min Read]]*(Table1[[#This Row],[Rating]]/5), "")</f>
        <v>108</v>
      </c>
      <c r="V322" s="24">
        <f>IF(Table1[[#This Row],[Read (long)]], Table1[[#This Row],[Rating]], "")</f>
        <v>4</v>
      </c>
    </row>
    <row r="323" spans="1:22" x14ac:dyDescent="0.35">
      <c r="A323" s="10" t="s">
        <v>241</v>
      </c>
      <c r="B323" s="10" t="s">
        <v>242</v>
      </c>
      <c r="C323" s="10" t="s">
        <v>531</v>
      </c>
      <c r="D323" s="10"/>
      <c r="E323" s="24">
        <v>322</v>
      </c>
      <c r="F323" s="33"/>
      <c r="G323" s="32">
        <v>40270</v>
      </c>
      <c r="H323" s="32"/>
      <c r="I323" s="38">
        <v>5</v>
      </c>
      <c r="J323" s="38"/>
      <c r="K323" s="39"/>
      <c r="L323" s="24" t="s">
        <v>532</v>
      </c>
      <c r="M323" s="24">
        <v>2010</v>
      </c>
      <c r="N323" s="24">
        <v>1</v>
      </c>
      <c r="O323" s="24">
        <f>IF(ISNUMBER(Table1[[#This Row],[Year Read]]), 1, 0)</f>
        <v>1</v>
      </c>
      <c r="P323" s="24">
        <f>IF(AND(Table1[[#This Row],[Is Finished]],OR(ISBLANK(Table1[[#This Row],[Min Left]]), Table1[[#This Row],[Min Left]]=0)), 1, 0)</f>
        <v>1</v>
      </c>
      <c r="Q323" s="24">
        <f>IF(AND(Table1[[#This Row],[Is Finished]], NOT(Table1[[#This Row],[Is Read]])), 1, 0)</f>
        <v>0</v>
      </c>
      <c r="R323" s="24">
        <f>IF(AND(Table1[[#This Row],[Is Read]], Table1[[#This Row],[Minutes]]&gt;=100), 1, 0)</f>
        <v>1</v>
      </c>
      <c r="S323" s="24">
        <f>IF(AND(Table1[[#This Row],[Is Read]], Table1[[#This Row],[Minutes]]&lt;100), 1, 0)</f>
        <v>0</v>
      </c>
      <c r="T323" s="86">
        <f>IF(Table1[[#This Row],[Is Finished]],(Table1[[#This Row],[Minutes]]-Table1[[#This Row],[Min Left]])/Table1[[#This Row],[Speed]], "")</f>
        <v>322</v>
      </c>
      <c r="U323" s="86">
        <f>IF(Table1[[#This Row],[Is Finished]],Table1[[#This Row],[Min Read]]*(Table1[[#This Row],[Rating]]/5), "")</f>
        <v>322</v>
      </c>
      <c r="V323" s="24">
        <f>IF(Table1[[#This Row],[Read (long)]], Table1[[#This Row],[Rating]], "")</f>
        <v>5</v>
      </c>
    </row>
    <row r="324" spans="1:22" x14ac:dyDescent="0.35">
      <c r="A324" s="10" t="s">
        <v>239</v>
      </c>
      <c r="B324" s="10" t="s">
        <v>240</v>
      </c>
      <c r="C324" s="10" t="s">
        <v>533</v>
      </c>
      <c r="D324" s="10" t="s">
        <v>534</v>
      </c>
      <c r="E324" s="24">
        <v>233</v>
      </c>
      <c r="F324" s="33"/>
      <c r="G324" s="32">
        <v>40270</v>
      </c>
      <c r="H324" s="32"/>
      <c r="I324" s="38">
        <v>3</v>
      </c>
      <c r="J324" s="38"/>
      <c r="K324" s="39"/>
      <c r="L324" s="24" t="s">
        <v>535</v>
      </c>
      <c r="M324" s="24">
        <v>2010</v>
      </c>
      <c r="N324" s="24">
        <v>1</v>
      </c>
      <c r="O324" s="24">
        <f>IF(ISNUMBER(Table1[[#This Row],[Year Read]]), 1, 0)</f>
        <v>1</v>
      </c>
      <c r="P324" s="24">
        <f>IF(AND(Table1[[#This Row],[Is Finished]],OR(ISBLANK(Table1[[#This Row],[Min Left]]), Table1[[#This Row],[Min Left]]=0)), 1, 0)</f>
        <v>1</v>
      </c>
      <c r="Q324" s="24">
        <f>IF(AND(Table1[[#This Row],[Is Finished]], NOT(Table1[[#This Row],[Is Read]])), 1, 0)</f>
        <v>0</v>
      </c>
      <c r="R324" s="24">
        <f>IF(AND(Table1[[#This Row],[Is Read]], Table1[[#This Row],[Minutes]]&gt;=100), 1, 0)</f>
        <v>1</v>
      </c>
      <c r="S324" s="24">
        <f>IF(AND(Table1[[#This Row],[Is Read]], Table1[[#This Row],[Minutes]]&lt;100), 1, 0)</f>
        <v>0</v>
      </c>
      <c r="T324" s="86">
        <f>IF(Table1[[#This Row],[Is Finished]],(Table1[[#This Row],[Minutes]]-Table1[[#This Row],[Min Left]])/Table1[[#This Row],[Speed]], "")</f>
        <v>233</v>
      </c>
      <c r="U324" s="86">
        <f>IF(Table1[[#This Row],[Is Finished]],Table1[[#This Row],[Min Read]]*(Table1[[#This Row],[Rating]]/5), "")</f>
        <v>139.79999999999998</v>
      </c>
      <c r="V324" s="24">
        <f>IF(Table1[[#This Row],[Read (long)]], Table1[[#This Row],[Rating]], "")</f>
        <v>3</v>
      </c>
    </row>
    <row r="325" spans="1:22" x14ac:dyDescent="0.35">
      <c r="A325" s="10" t="s">
        <v>536</v>
      </c>
      <c r="B325" s="10" t="s">
        <v>60</v>
      </c>
      <c r="C325" s="10" t="s">
        <v>537</v>
      </c>
      <c r="D325" s="10" t="s">
        <v>538</v>
      </c>
      <c r="E325" s="24">
        <v>717</v>
      </c>
      <c r="F325" s="33"/>
      <c r="G325" s="32">
        <v>40262</v>
      </c>
      <c r="H325" s="32" t="b">
        <v>1</v>
      </c>
      <c r="I325" s="38">
        <v>5</v>
      </c>
      <c r="J325" s="38"/>
      <c r="K325" s="39"/>
      <c r="L325" s="24" t="s">
        <v>539</v>
      </c>
      <c r="M325" s="24">
        <v>2010</v>
      </c>
      <c r="N325" s="24">
        <v>1</v>
      </c>
      <c r="O325" s="24">
        <f>IF(ISNUMBER(Table1[[#This Row],[Year Read]]), 1, 0)</f>
        <v>1</v>
      </c>
      <c r="P325" s="24">
        <f>IF(AND(Table1[[#This Row],[Is Finished]],OR(ISBLANK(Table1[[#This Row],[Min Left]]), Table1[[#This Row],[Min Left]]=0)), 1, 0)</f>
        <v>1</v>
      </c>
      <c r="Q325" s="24">
        <f>IF(AND(Table1[[#This Row],[Is Finished]], NOT(Table1[[#This Row],[Is Read]])), 1, 0)</f>
        <v>0</v>
      </c>
      <c r="R325" s="24">
        <f>IF(AND(Table1[[#This Row],[Is Read]], Table1[[#This Row],[Minutes]]&gt;=100), 1, 0)</f>
        <v>1</v>
      </c>
      <c r="S325" s="24">
        <f>IF(AND(Table1[[#This Row],[Is Read]], Table1[[#This Row],[Minutes]]&lt;100), 1, 0)</f>
        <v>0</v>
      </c>
      <c r="T325" s="86">
        <f>IF(Table1[[#This Row],[Is Finished]],(Table1[[#This Row],[Minutes]]-Table1[[#This Row],[Min Left]])/Table1[[#This Row],[Speed]], "")</f>
        <v>717</v>
      </c>
      <c r="U325" s="86">
        <f>IF(Table1[[#This Row],[Is Finished]],Table1[[#This Row],[Min Read]]*(Table1[[#This Row],[Rating]]/5), "")</f>
        <v>717</v>
      </c>
      <c r="V325" s="24">
        <f>IF(Table1[[#This Row],[Read (long)]], Table1[[#This Row],[Rating]], "")</f>
        <v>5</v>
      </c>
    </row>
    <row r="326" spans="1:22" x14ac:dyDescent="0.35">
      <c r="A326" s="10" t="s">
        <v>540</v>
      </c>
      <c r="B326" s="10" t="s">
        <v>243</v>
      </c>
      <c r="C326" s="10" t="s">
        <v>452</v>
      </c>
      <c r="D326" s="10" t="s">
        <v>541</v>
      </c>
      <c r="E326" s="24">
        <v>1511</v>
      </c>
      <c r="F326" s="33"/>
      <c r="G326" s="32">
        <v>40234</v>
      </c>
      <c r="H326" s="32"/>
      <c r="I326" s="38">
        <v>4</v>
      </c>
      <c r="J326" s="38"/>
      <c r="K326" s="39"/>
      <c r="L326" s="24" t="s">
        <v>542</v>
      </c>
      <c r="M326" s="24">
        <v>2010</v>
      </c>
      <c r="N326" s="24">
        <v>1</v>
      </c>
      <c r="O326" s="24">
        <f>IF(ISNUMBER(Table1[[#This Row],[Year Read]]), 1, 0)</f>
        <v>1</v>
      </c>
      <c r="P326" s="24">
        <f>IF(AND(Table1[[#This Row],[Is Finished]],OR(ISBLANK(Table1[[#This Row],[Min Left]]), Table1[[#This Row],[Min Left]]=0)), 1, 0)</f>
        <v>1</v>
      </c>
      <c r="Q326" s="24">
        <f>IF(AND(Table1[[#This Row],[Is Finished]], NOT(Table1[[#This Row],[Is Read]])), 1, 0)</f>
        <v>0</v>
      </c>
      <c r="R326" s="24">
        <f>IF(AND(Table1[[#This Row],[Is Read]], Table1[[#This Row],[Minutes]]&gt;=100), 1, 0)</f>
        <v>1</v>
      </c>
      <c r="S326" s="24">
        <f>IF(AND(Table1[[#This Row],[Is Read]], Table1[[#This Row],[Minutes]]&lt;100), 1, 0)</f>
        <v>0</v>
      </c>
      <c r="T326" s="86">
        <f>IF(Table1[[#This Row],[Is Finished]],(Table1[[#This Row],[Minutes]]-Table1[[#This Row],[Min Left]])/Table1[[#This Row],[Speed]], "")</f>
        <v>1511</v>
      </c>
      <c r="U326" s="86">
        <f>IF(Table1[[#This Row],[Is Finished]],Table1[[#This Row],[Min Read]]*(Table1[[#This Row],[Rating]]/5), "")</f>
        <v>1208.8</v>
      </c>
      <c r="V326" s="24">
        <f>IF(Table1[[#This Row],[Read (long)]], Table1[[#This Row],[Rating]], "")</f>
        <v>4</v>
      </c>
    </row>
    <row r="327" spans="1:22" x14ac:dyDescent="0.35">
      <c r="A327" t="s">
        <v>558</v>
      </c>
      <c r="B327" t="s">
        <v>246</v>
      </c>
      <c r="C327" s="6" t="s">
        <v>557</v>
      </c>
      <c r="D327" s="6"/>
      <c r="E327" s="27">
        <v>108</v>
      </c>
      <c r="F327" s="6">
        <v>0</v>
      </c>
      <c r="G327" s="28">
        <v>40193</v>
      </c>
      <c r="H327" s="28"/>
      <c r="I327" s="41">
        <v>3</v>
      </c>
      <c r="J327" s="41"/>
      <c r="K327" s="41"/>
      <c r="L327" s="26"/>
      <c r="M327" s="24">
        <v>2010</v>
      </c>
      <c r="N327" s="24">
        <v>1</v>
      </c>
      <c r="O327" s="24">
        <f>IF(ISNUMBER(Table1[[#This Row],[Year Read]]), 1, 0)</f>
        <v>1</v>
      </c>
      <c r="P327" s="24">
        <f>IF(AND(Table1[[#This Row],[Is Finished]],OR(ISBLANK(Table1[[#This Row],[Min Left]]), Table1[[#This Row],[Min Left]]=0)), 1, 0)</f>
        <v>1</v>
      </c>
      <c r="Q327" s="24">
        <f>IF(AND(Table1[[#This Row],[Is Finished]], NOT(Table1[[#This Row],[Is Read]])), 1, 0)</f>
        <v>0</v>
      </c>
      <c r="R327" s="24">
        <f>IF(AND(Table1[[#This Row],[Is Read]], Table1[[#This Row],[Minutes]]&gt;=100), 1, 0)</f>
        <v>1</v>
      </c>
      <c r="S327" s="24">
        <f>IF(AND(Table1[[#This Row],[Is Read]], Table1[[#This Row],[Minutes]]&lt;100), 1, 0)</f>
        <v>0</v>
      </c>
      <c r="T327" s="86">
        <f>IF(Table1[[#This Row],[Is Finished]],(Table1[[#This Row],[Minutes]]-Table1[[#This Row],[Min Left]])/Table1[[#This Row],[Speed]], "")</f>
        <v>108</v>
      </c>
      <c r="U327" s="86">
        <f>IF(Table1[[#This Row],[Is Finished]],Table1[[#This Row],[Min Read]]*(Table1[[#This Row],[Rating]]/5), "")</f>
        <v>64.8</v>
      </c>
      <c r="V327" s="24">
        <f>IF(Table1[[#This Row],[Read (long)]], Table1[[#This Row],[Rating]], "")</f>
        <v>3</v>
      </c>
    </row>
    <row r="328" spans="1:22" x14ac:dyDescent="0.35">
      <c r="A328" s="10" t="s">
        <v>244</v>
      </c>
      <c r="B328" s="10" t="s">
        <v>245</v>
      </c>
      <c r="C328" s="10" t="s">
        <v>429</v>
      </c>
      <c r="D328" s="10"/>
      <c r="E328" s="24">
        <v>399</v>
      </c>
      <c r="F328" s="33"/>
      <c r="G328" s="32">
        <v>40193</v>
      </c>
      <c r="H328" s="32"/>
      <c r="I328" s="38">
        <v>2</v>
      </c>
      <c r="J328" s="38"/>
      <c r="K328" s="39"/>
      <c r="L328" s="24" t="s">
        <v>543</v>
      </c>
      <c r="M328" s="24">
        <v>2010</v>
      </c>
      <c r="N328" s="24">
        <v>1</v>
      </c>
      <c r="O328" s="24">
        <f>IF(ISNUMBER(Table1[[#This Row],[Year Read]]), 1, 0)</f>
        <v>1</v>
      </c>
      <c r="P328" s="24">
        <f>IF(AND(Table1[[#This Row],[Is Finished]],OR(ISBLANK(Table1[[#This Row],[Min Left]]), Table1[[#This Row],[Min Left]]=0)), 1, 0)</f>
        <v>1</v>
      </c>
      <c r="Q328" s="24">
        <f>IF(AND(Table1[[#This Row],[Is Finished]], NOT(Table1[[#This Row],[Is Read]])), 1, 0)</f>
        <v>0</v>
      </c>
      <c r="R328" s="24">
        <f>IF(AND(Table1[[#This Row],[Is Read]], Table1[[#This Row],[Minutes]]&gt;=100), 1, 0)</f>
        <v>1</v>
      </c>
      <c r="S328" s="24">
        <f>IF(AND(Table1[[#This Row],[Is Read]], Table1[[#This Row],[Minutes]]&lt;100), 1, 0)</f>
        <v>0</v>
      </c>
      <c r="T328" s="86">
        <f>IF(Table1[[#This Row],[Is Finished]],(Table1[[#This Row],[Minutes]]-Table1[[#This Row],[Min Left]])/Table1[[#This Row],[Speed]], "")</f>
        <v>399</v>
      </c>
      <c r="U328" s="86">
        <f>IF(Table1[[#This Row],[Is Finished]],Table1[[#This Row],[Min Read]]*(Table1[[#This Row],[Rating]]/5), "")</f>
        <v>159.60000000000002</v>
      </c>
      <c r="V328" s="24">
        <f>IF(Table1[[#This Row],[Read (long)]], Table1[[#This Row],[Rating]], "")</f>
        <v>2</v>
      </c>
    </row>
    <row r="329" spans="1:22" x14ac:dyDescent="0.35">
      <c r="A329" s="10" t="s">
        <v>451</v>
      </c>
      <c r="B329" s="10" t="s">
        <v>243</v>
      </c>
      <c r="C329" s="10" t="s">
        <v>452</v>
      </c>
      <c r="D329" s="10" t="s">
        <v>544</v>
      </c>
      <c r="E329" s="24">
        <v>1249</v>
      </c>
      <c r="F329" s="33"/>
      <c r="G329" s="32">
        <v>40186</v>
      </c>
      <c r="H329" s="32"/>
      <c r="I329" s="38">
        <v>4</v>
      </c>
      <c r="J329" s="38"/>
      <c r="K329" s="39"/>
      <c r="L329" s="24" t="s">
        <v>545</v>
      </c>
      <c r="M329" s="24">
        <v>2010</v>
      </c>
      <c r="N329" s="24">
        <v>1</v>
      </c>
      <c r="O329" s="24">
        <f>IF(ISNUMBER(Table1[[#This Row],[Year Read]]), 1, 0)</f>
        <v>1</v>
      </c>
      <c r="P329" s="24">
        <f>IF(AND(Table1[[#This Row],[Is Finished]],OR(ISBLANK(Table1[[#This Row],[Min Left]]), Table1[[#This Row],[Min Left]]=0)), 1, 0)</f>
        <v>1</v>
      </c>
      <c r="Q329" s="24">
        <f>IF(AND(Table1[[#This Row],[Is Finished]], NOT(Table1[[#This Row],[Is Read]])), 1, 0)</f>
        <v>0</v>
      </c>
      <c r="R329" s="24">
        <f>IF(AND(Table1[[#This Row],[Is Read]], Table1[[#This Row],[Minutes]]&gt;=100), 1, 0)</f>
        <v>1</v>
      </c>
      <c r="S329" s="24">
        <f>IF(AND(Table1[[#This Row],[Is Read]], Table1[[#This Row],[Minutes]]&lt;100), 1, 0)</f>
        <v>0</v>
      </c>
      <c r="T329" s="86">
        <f>IF(Table1[[#This Row],[Is Finished]],(Table1[[#This Row],[Minutes]]-Table1[[#This Row],[Min Left]])/Table1[[#This Row],[Speed]], "")</f>
        <v>1249</v>
      </c>
      <c r="U329" s="86">
        <f>IF(Table1[[#This Row],[Is Finished]],Table1[[#This Row],[Min Read]]*(Table1[[#This Row],[Rating]]/5), "")</f>
        <v>999.2</v>
      </c>
      <c r="V329" s="24">
        <f>IF(Table1[[#This Row],[Read (long)]], Table1[[#This Row],[Rating]], "")</f>
        <v>4</v>
      </c>
    </row>
    <row r="330" spans="1:22" x14ac:dyDescent="0.35">
      <c r="A330" t="s">
        <v>560</v>
      </c>
      <c r="B330" t="s">
        <v>167</v>
      </c>
      <c r="C330" s="6" t="s">
        <v>559</v>
      </c>
      <c r="D330" s="6"/>
      <c r="E330" s="27">
        <v>213</v>
      </c>
      <c r="F330" s="6">
        <v>0</v>
      </c>
      <c r="G330" s="28">
        <v>40159</v>
      </c>
      <c r="H330" s="28"/>
      <c r="I330" s="41">
        <v>4</v>
      </c>
      <c r="J330" s="41"/>
      <c r="K330" s="41"/>
      <c r="L330" s="26"/>
      <c r="M330" s="24">
        <v>2009</v>
      </c>
      <c r="N330" s="24">
        <v>1</v>
      </c>
      <c r="O330" s="24">
        <f>IF(ISNUMBER(Table1[[#This Row],[Year Read]]), 1, 0)</f>
        <v>1</v>
      </c>
      <c r="P330" s="24">
        <f>IF(AND(Table1[[#This Row],[Is Finished]],OR(ISBLANK(Table1[[#This Row],[Min Left]]), Table1[[#This Row],[Min Left]]=0)), 1, 0)</f>
        <v>1</v>
      </c>
      <c r="Q330" s="24">
        <f>IF(AND(Table1[[#This Row],[Is Finished]], NOT(Table1[[#This Row],[Is Read]])), 1, 0)</f>
        <v>0</v>
      </c>
      <c r="R330" s="24">
        <f>IF(AND(Table1[[#This Row],[Is Read]], Table1[[#This Row],[Minutes]]&gt;=100), 1, 0)</f>
        <v>1</v>
      </c>
      <c r="S330" s="24">
        <f>IF(AND(Table1[[#This Row],[Is Read]], Table1[[#This Row],[Minutes]]&lt;100), 1, 0)</f>
        <v>0</v>
      </c>
      <c r="T330" s="86">
        <f>IF(Table1[[#This Row],[Is Finished]],(Table1[[#This Row],[Minutes]]-Table1[[#This Row],[Min Left]])/Table1[[#This Row],[Speed]], "")</f>
        <v>213</v>
      </c>
      <c r="U330" s="86">
        <f>IF(Table1[[#This Row],[Is Finished]],Table1[[#This Row],[Min Read]]*(Table1[[#This Row],[Rating]]/5), "")</f>
        <v>170.4</v>
      </c>
      <c r="V330" s="24">
        <f>IF(Table1[[#This Row],[Read (long)]], Table1[[#This Row],[Rating]], "")</f>
        <v>4</v>
      </c>
    </row>
    <row r="331" spans="1:22" x14ac:dyDescent="0.35">
      <c r="A331" s="10" t="s">
        <v>247</v>
      </c>
      <c r="B331" s="10" t="s">
        <v>129</v>
      </c>
      <c r="C331" s="10" t="s">
        <v>453</v>
      </c>
      <c r="D331" s="10" t="s">
        <v>546</v>
      </c>
      <c r="E331" s="24">
        <v>1268</v>
      </c>
      <c r="F331" s="33"/>
      <c r="G331" s="32">
        <v>40142</v>
      </c>
      <c r="H331" s="32"/>
      <c r="I331" s="38">
        <v>4</v>
      </c>
      <c r="J331" s="38"/>
      <c r="K331" s="39"/>
      <c r="L331" s="24" t="s">
        <v>547</v>
      </c>
      <c r="M331" s="24">
        <v>2009</v>
      </c>
      <c r="N331" s="24">
        <v>1</v>
      </c>
      <c r="O331" s="24">
        <f>IF(ISNUMBER(Table1[[#This Row],[Year Read]]), 1, 0)</f>
        <v>1</v>
      </c>
      <c r="P331" s="24">
        <f>IF(AND(Table1[[#This Row],[Is Finished]],OR(ISBLANK(Table1[[#This Row],[Min Left]]), Table1[[#This Row],[Min Left]]=0)), 1, 0)</f>
        <v>1</v>
      </c>
      <c r="Q331" s="24">
        <f>IF(AND(Table1[[#This Row],[Is Finished]], NOT(Table1[[#This Row],[Is Read]])), 1, 0)</f>
        <v>0</v>
      </c>
      <c r="R331" s="24">
        <f>IF(AND(Table1[[#This Row],[Is Read]], Table1[[#This Row],[Minutes]]&gt;=100), 1, 0)</f>
        <v>1</v>
      </c>
      <c r="S331" s="24">
        <f>IF(AND(Table1[[#This Row],[Is Read]], Table1[[#This Row],[Minutes]]&lt;100), 1, 0)</f>
        <v>0</v>
      </c>
      <c r="T331" s="86">
        <f>IF(Table1[[#This Row],[Is Finished]],(Table1[[#This Row],[Minutes]]-Table1[[#This Row],[Min Left]])/Table1[[#This Row],[Speed]], "")</f>
        <v>1268</v>
      </c>
      <c r="U331" s="86">
        <f>IF(Table1[[#This Row],[Is Finished]],Table1[[#This Row],[Min Read]]*(Table1[[#This Row],[Rating]]/5), "")</f>
        <v>1014.4000000000001</v>
      </c>
      <c r="V331" s="24">
        <f>IF(Table1[[#This Row],[Read (long)]], Table1[[#This Row],[Rating]], "")</f>
        <v>4</v>
      </c>
    </row>
    <row r="332" spans="1:22" x14ac:dyDescent="0.35">
      <c r="A332" s="10" t="s">
        <v>454</v>
      </c>
      <c r="B332" s="10" t="s">
        <v>248</v>
      </c>
      <c r="C332" s="10" t="s">
        <v>455</v>
      </c>
      <c r="D332" s="10" t="s">
        <v>548</v>
      </c>
      <c r="E332" s="24">
        <v>1172</v>
      </c>
      <c r="F332" s="33"/>
      <c r="G332" s="32">
        <v>40111</v>
      </c>
      <c r="H332" s="32"/>
      <c r="I332" s="38">
        <v>4</v>
      </c>
      <c r="J332" s="38"/>
      <c r="K332" s="39"/>
      <c r="L332" s="24" t="s">
        <v>549</v>
      </c>
      <c r="M332" s="24">
        <v>2009</v>
      </c>
      <c r="N332" s="24">
        <v>1</v>
      </c>
      <c r="O332" s="24">
        <f>IF(ISNUMBER(Table1[[#This Row],[Year Read]]), 1, 0)</f>
        <v>1</v>
      </c>
      <c r="P332" s="24">
        <f>IF(AND(Table1[[#This Row],[Is Finished]],OR(ISBLANK(Table1[[#This Row],[Min Left]]), Table1[[#This Row],[Min Left]]=0)), 1, 0)</f>
        <v>1</v>
      </c>
      <c r="Q332" s="24">
        <f>IF(AND(Table1[[#This Row],[Is Finished]], NOT(Table1[[#This Row],[Is Read]])), 1, 0)</f>
        <v>0</v>
      </c>
      <c r="R332" s="24">
        <f>IF(AND(Table1[[#This Row],[Is Read]], Table1[[#This Row],[Minutes]]&gt;=100), 1, 0)</f>
        <v>1</v>
      </c>
      <c r="S332" s="24">
        <f>IF(AND(Table1[[#This Row],[Is Read]], Table1[[#This Row],[Minutes]]&lt;100), 1, 0)</f>
        <v>0</v>
      </c>
      <c r="T332" s="86">
        <f>IF(Table1[[#This Row],[Is Finished]],(Table1[[#This Row],[Minutes]]-Table1[[#This Row],[Min Left]])/Table1[[#This Row],[Speed]], "")</f>
        <v>1172</v>
      </c>
      <c r="U332" s="86">
        <f>IF(Table1[[#This Row],[Is Finished]],Table1[[#This Row],[Min Read]]*(Table1[[#This Row],[Rating]]/5), "")</f>
        <v>937.6</v>
      </c>
      <c r="V332" s="24">
        <f>IF(Table1[[#This Row],[Read (long)]], Table1[[#This Row],[Rating]], "")</f>
        <v>4</v>
      </c>
    </row>
    <row r="333" spans="1:22" x14ac:dyDescent="0.35">
      <c r="A333" s="62"/>
      <c r="B333" s="62"/>
      <c r="C333" s="62"/>
      <c r="D333" s="62"/>
      <c r="E333" s="73"/>
      <c r="F333" s="33"/>
      <c r="G333" s="73"/>
      <c r="H333" s="74"/>
      <c r="I333" s="75"/>
      <c r="J333" s="75"/>
      <c r="K333" s="76"/>
      <c r="L333" s="73"/>
      <c r="M333" s="73"/>
      <c r="N333" s="77"/>
      <c r="O333" s="78">
        <f>IF(ISNUMBER(Table1[[#This Row],[Year Read]]), 1, 0)</f>
        <v>0</v>
      </c>
      <c r="P333" s="78">
        <f>IF(AND(Table1[[#This Row],[Is Finished]],OR(ISBLANK(Table1[[#This Row],[Min Left]]), Table1[[#This Row],[Min Left]]=0)), 1, 0)</f>
        <v>0</v>
      </c>
      <c r="Q333" s="78">
        <f>IF(AND(Table1[[#This Row],[Is Finished]], NOT(Table1[[#This Row],[Is Read]])), 1, 0)</f>
        <v>0</v>
      </c>
      <c r="R333" s="78">
        <f>IF(AND(Table1[[#This Row],[Is Read]], Table1[[#This Row],[Minutes]]&gt;=100), 1, 0)</f>
        <v>0</v>
      </c>
      <c r="S333" s="78">
        <f>IF(AND(Table1[[#This Row],[Is Read]], Table1[[#This Row],[Minutes]]&lt;100), 1, 0)</f>
        <v>0</v>
      </c>
      <c r="T333" s="87" t="str">
        <f>IF(Table1[[#This Row],[Is Finished]],(Table1[[#This Row],[Minutes]]-Table1[[#This Row],[Min Left]])/Table1[[#This Row],[Speed]], "")</f>
        <v/>
      </c>
      <c r="U333" s="87" t="str">
        <f>IF(Table1[[#This Row],[Is Finished]],Table1[[#This Row],[Min Read]]*(Table1[[#This Row],[Rating]]/5), "")</f>
        <v/>
      </c>
      <c r="V333" s="78" t="str">
        <f>IF(Table1[[#This Row],[Read (long)]], Table1[[#This Row],[Rating]], "")</f>
        <v/>
      </c>
    </row>
  </sheetData>
  <conditionalFormatting sqref="A1:V1 N27 O2:V1048576 A2:M1048576">
    <cfRule type="expression" dxfId="5" priority="4">
      <formula>$H1=TRUE</formula>
    </cfRule>
    <cfRule type="expression" dxfId="4" priority="5">
      <formula>$Q1=1</formula>
    </cfRule>
    <cfRule type="expression" dxfId="3" priority="15">
      <formula>$I1=5</formula>
    </cfRule>
  </conditionalFormatting>
  <hyperlinks>
    <hyperlink ref="L46" r:id="rId1" xr:uid="{02CA78C7-47F9-4D09-B573-B9BFDBE5DFB6}"/>
  </hyperlinks>
  <pageMargins left="0.7" right="0.7" top="0.75" bottom="0.75" header="0.3" footer="0.3"/>
  <pageSetup paperSize="9" orientation="portrait"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50" id="{0D4C721D-8860-446C-B12A-B77A8C79AB6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I1:K1048576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s D A A B Q S w M E F A A C A A g A V a y M U W 5 a K C 6 l A A A A 9 Q A A A B I A H A B D b 2 5 m a W c v U G F j a 2 F n Z S 5 4 b W w g o h g A K K A U A A A A A A A A A A A A A A A A A A A A A A A A A A A A h Y 8 x D o I w G I W v Q r r T l m o i I a U k O r h I Y m J i X J t S o R F + D C 2 W u z l 4 J K 8 g R l E 3 x / e 9 b 3 j v f r 3 x b G j q 4 K I 7 a 1 p I U Y Q p C j S o t j B Q p q h 3 x z B G m e B b q U 6 y 1 M E o g 0 0 G W 6 S o c u 6 c E O K 9 x 3 6 G 2 6 4 k j N K I H P L N T l W 6 k e g j m / 9 y a M A 6 C U o j w f e v M Y L h e I E Z m 2 P K y c R 4 b u D b s 3 H u s / 2 B f N X X r u + 0 0 B C u l 5 x M k Z P 3 B f E A U E s D B B Q A A g A I A F W s j F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V r I x R m i j G h 3 Q A A A C H A A A A E w A c A E Z v c m 1 1 b G F z L 1 N l Y 3 R p b 2 4 x L m 0 g o h g A K K A U A A A A A A A A A A A A A A A A A A A A A A A A A A A A K 0 5 N L s n M z 1 M I h t C G 1 r x c v F z F G Y l F q S k K K Y k l i Q q 2 C j m p J b x c C k A Q n F 9 a l J w K F P E q z s / T c 8 l P L s 1 N z S v R c M v M S d V z z s 8 r A X K K N Z S c r W J C i 1 O L i m O C P f x d H P 1 i X F K L s 0 v y C 2 J A p u l l A X U q a W r y c m X m I Z t p D Q B Q S w E C L Q A U A A I A C A B V r I x R b l o o L q U A A A D 1 A A A A E g A A A A A A A A A A A A A A A A A A A A A A Q 2 9 u Z m l n L 1 B h Y 2 t h Z 2 U u e G 1 s U E s B A i 0 A F A A C A A g A V a y M U Q / K 6 a u k A A A A 6 Q A A A B M A A A A A A A A A A A A A A A A A 8 Q A A A F t D b 2 5 0 Z W 5 0 X 1 R 5 c G V z X S 5 4 b W x Q S w E C L Q A U A A I A C A B V r I x R m i j G h 3 Q A A A C H A A A A E w A A A A A A A A A A A A A A A A D i A Q A A R m 9 y b X V s Y X M v U 2 V j d G l v b j E u b V B L B Q Y A A A A A A w A D A M I A A A C j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m B w A A A A A A A E Q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k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D b 2 x 1 b W 5 U e X B l c y I g V m F s d W U 9 I n N B Q T 0 9 I i A v P j x F b n R y e S B U e X B l P S J G a W x s T G F z d F V w Z G F 0 Z W Q i I F Z h b H V l P S J k M j A y M C 0 x M i 0 x M V Q y M j o w N j o w M i 4 y M z Q x O T Y y W i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T G l z d C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E N v d W 5 0 I i B W Y W x 1 Z T 0 i b D I w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Q 2 9 s d W 1 u T m F t Z X M i I F Z h b H V l P S J z W y Z x d W 9 0 O 2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Y X R h L 0 F 1 d G 9 S Z W 1 v d m V k Q 2 9 s d W 1 u c z E u e 2 R h d G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Z G F 0 Y S 9 B d X R v U m V t b 3 Z l Z E N v b H V t b n M x L n t k Y X R h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Y X R h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v N z z V T K V 6 R 5 a z r 7 i 8 P h c m A A A A A A I A A A A A A B B m A A A A A Q A A I A A A A F I p f J f 1 B 1 s l S V F 5 8 7 2 l w o X 3 M q W 4 b S D J + v b B l 6 / D m 4 q p A A A A A A 6 A A A A A A g A A I A A A A M k y v q L v u D c C Q 0 I q d 2 G j 5 T N Z m l 1 7 R / 5 7 L X L + M + h S L F g h U A A A A G Z B / c i n V E V c E K J d s D d d B j Z 2 A 6 Y w r n M I 1 v n t K e S m 5 o h 1 V W W c Q T 4 W Q z n 5 P + C Q R 0 t 4 h x H U r h B a Q 3 P j R u C A 1 4 9 S i 3 v + v v N k z h C b i + 7 l y q 6 f Q v j C Q A A A A P 2 s d 4 9 E g V F o R 5 1 T I a d w n x / a D a y t g R 9 y U D 3 u R k n u k r w 6 2 8 g Q 1 l 2 t 4 A K F C Q 7 H b 3 o k 9 u 7 + Q L i Y l 0 S 5 S C I C D E x 7 J q Q = < / D a t a M a s h u p > 
</file>

<file path=customXml/itemProps1.xml><?xml version="1.0" encoding="utf-8"?>
<ds:datastoreItem xmlns:ds="http://schemas.openxmlformats.org/officeDocument/2006/customXml" ds:itemID="{352E5E32-F62C-46F0-8D03-FD7C13CED5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 Andersson</dc:creator>
  <cp:lastModifiedBy>SHODAN</cp:lastModifiedBy>
  <dcterms:created xsi:type="dcterms:W3CDTF">2015-12-23T09:55:44Z</dcterms:created>
  <dcterms:modified xsi:type="dcterms:W3CDTF">2022-12-31T10:34:53Z</dcterms:modified>
</cp:coreProperties>
</file>